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4535A4D6-7C0A-46B9-83C9-5374748FF888}" xr6:coauthVersionLast="44" xr6:coauthVersionMax="44" xr10:uidLastSave="{00000000-0000-0000-0000-000000000000}"/>
  <bookViews>
    <workbookView xWindow="-120" yWindow="-120" windowWidth="24240" windowHeight="13140" firstSheet="2" activeTab="3" xr2:uid="{00000000-000D-0000-FFFF-FFFF00000000}"/>
  </bookViews>
  <sheets>
    <sheet name="control" sheetId="43" r:id="rId1"/>
    <sheet name="Cuadro de mando" sheetId="1" r:id="rId2"/>
    <sheet name="Preparacion controles" sheetId="45" r:id="rId3"/>
    <sheet name="Límites Gráficos" sheetId="5" r:id="rId4"/>
    <sheet name="Tipos de Muestra" sheetId="38" state="hidden" r:id="rId5"/>
    <sheet name="Grafico R%" sheetId="49" r:id="rId6"/>
    <sheet name="R%" sheetId="47" r:id="rId7"/>
    <sheet name="Precision" sheetId="40" r:id="rId8"/>
    <sheet name="Gráfico Precisión" sheetId="42" r:id="rId9"/>
    <sheet name="Fuentes globales" sheetId="7" r:id="rId10"/>
  </sheets>
  <definedNames>
    <definedName name="_xlnm._FilterDatabase" localSheetId="1" hidden="1">'Cuadro de mando'!$A$19:$AS$21</definedName>
    <definedName name="DatosExternos_1" localSheetId="7" hidden="1">Precision!$A$6:$K$8</definedName>
    <definedName name="DatosExternos_1" localSheetId="6" hidden="1">'R%'!$A$6:$L$12</definedName>
    <definedName name="SUSTANCIA">Tabla4[]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7" l="1"/>
  <c r="K1" i="7"/>
  <c r="K2" i="7"/>
  <c r="K3" i="7"/>
  <c r="F5" i="7"/>
  <c r="G16" i="7"/>
  <c r="G17" i="7"/>
  <c r="K15" i="7" s="1"/>
  <c r="C41" i="7"/>
  <c r="G20" i="7" s="1"/>
  <c r="G21" i="7" s="1"/>
  <c r="C42" i="7"/>
  <c r="C43" i="7" s="1"/>
  <c r="K17" i="7" s="1"/>
  <c r="G24" i="7" l="1"/>
  <c r="K16" i="7"/>
  <c r="K7" i="7"/>
  <c r="K11" i="7" s="1"/>
  <c r="N10" i="7" s="1"/>
  <c r="M7" i="47" l="1"/>
  <c r="M8" i="47"/>
  <c r="M9" i="47"/>
  <c r="M10" i="47"/>
  <c r="M11" i="47"/>
  <c r="M12" i="47"/>
  <c r="L7" i="40"/>
  <c r="L8" i="40"/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L3" i="47" l="1"/>
  <c r="L2" i="47"/>
  <c r="L1" i="47"/>
  <c r="C1" i="47"/>
  <c r="F3" i="45"/>
  <c r="F2" i="45"/>
  <c r="F1" i="45"/>
  <c r="B1" i="45"/>
  <c r="C13" i="45"/>
  <c r="C12" i="45"/>
  <c r="C11" i="45"/>
  <c r="C10" i="45"/>
  <c r="C9" i="45"/>
  <c r="C8" i="45"/>
  <c r="B13" i="45"/>
  <c r="B12" i="45"/>
  <c r="B11" i="45"/>
  <c r="B10" i="45"/>
  <c r="B9" i="45"/>
  <c r="B8" i="45"/>
  <c r="F5" i="47" l="1"/>
  <c r="H5" i="47"/>
  <c r="G5" i="47"/>
  <c r="F8" i="45"/>
  <c r="F9" i="45"/>
  <c r="F10" i="45"/>
  <c r="F11" i="45"/>
  <c r="F12" i="45"/>
  <c r="F13" i="45"/>
  <c r="A5" i="47" l="1"/>
  <c r="B9" i="43" l="1"/>
  <c r="A9" i="43"/>
  <c r="C26" i="43"/>
  <c r="H15" i="43"/>
  <c r="H16" i="43"/>
  <c r="H17" i="43"/>
  <c r="A10" i="43" l="1"/>
  <c r="M3" i="40"/>
  <c r="M2" i="40"/>
  <c r="M1" i="40"/>
  <c r="B1" i="40"/>
  <c r="F3" i="5"/>
  <c r="F2" i="5"/>
  <c r="F1" i="5"/>
  <c r="B1" i="5"/>
  <c r="Q3" i="1"/>
  <c r="Q2" i="1"/>
  <c r="Q1" i="1"/>
  <c r="C1" i="1"/>
  <c r="N5" i="40" l="1"/>
  <c r="G5" i="40"/>
  <c r="A5" i="40" s="1"/>
  <c r="G9" i="1" l="1"/>
  <c r="G15" i="1"/>
  <c r="G14" i="1"/>
  <c r="EQ47" i="5" l="1"/>
  <c r="EQ46" i="5"/>
  <c r="EQ45" i="5"/>
  <c r="EQ44" i="5"/>
  <c r="EQ42" i="5"/>
  <c r="EQ41" i="5"/>
  <c r="EQ40" i="5"/>
  <c r="EQ39" i="5"/>
  <c r="EQ38" i="5"/>
  <c r="EQ37" i="5"/>
  <c r="EQ36" i="5"/>
  <c r="EQ35" i="5"/>
  <c r="EQ33" i="5"/>
  <c r="EQ32" i="5"/>
  <c r="EQ31" i="5"/>
  <c r="EQ30" i="5"/>
  <c r="EQ29" i="5"/>
  <c r="EQ28" i="5"/>
  <c r="EQ27" i="5"/>
  <c r="EQ26" i="5"/>
  <c r="EQ25" i="5"/>
  <c r="EQ24" i="5"/>
  <c r="EQ23" i="5"/>
  <c r="EQ22" i="5"/>
  <c r="EQ21" i="5"/>
  <c r="EQ20" i="5"/>
  <c r="EQ19" i="5"/>
  <c r="EQ18" i="5"/>
  <c r="EQ17" i="5"/>
  <c r="EP16" i="5"/>
  <c r="EO16" i="5"/>
  <c r="EL15" i="5"/>
  <c r="EI47" i="5"/>
  <c r="EI46" i="5"/>
  <c r="EI45" i="5"/>
  <c r="EI44" i="5"/>
  <c r="EI42" i="5"/>
  <c r="EI41" i="5"/>
  <c r="EI40" i="5"/>
  <c r="EI39" i="5"/>
  <c r="EI38" i="5"/>
  <c r="EI37" i="5"/>
  <c r="EI36" i="5"/>
  <c r="EI35" i="5"/>
  <c r="EI33" i="5"/>
  <c r="EI32" i="5"/>
  <c r="EI31" i="5"/>
  <c r="EI30" i="5"/>
  <c r="EI29" i="5"/>
  <c r="EI28" i="5"/>
  <c r="EI27" i="5"/>
  <c r="EI26" i="5"/>
  <c r="EI25" i="5"/>
  <c r="EI24" i="5"/>
  <c r="EI23" i="5"/>
  <c r="EI22" i="5"/>
  <c r="EI21" i="5"/>
  <c r="EI20" i="5"/>
  <c r="EI19" i="5"/>
  <c r="EI18" i="5"/>
  <c r="EI17" i="5"/>
  <c r="EH16" i="5"/>
  <c r="EG16" i="5"/>
  <c r="ED15" i="5"/>
  <c r="EA47" i="5"/>
  <c r="EA46" i="5"/>
  <c r="EA45" i="5"/>
  <c r="EA44" i="5"/>
  <c r="EA42" i="5"/>
  <c r="EA41" i="5"/>
  <c r="EA40" i="5"/>
  <c r="EA39" i="5"/>
  <c r="EA38" i="5"/>
  <c r="EA37" i="5"/>
  <c r="EA36" i="5"/>
  <c r="EA35" i="5"/>
  <c r="EA33" i="5"/>
  <c r="EA32" i="5"/>
  <c r="EA31" i="5"/>
  <c r="EA30" i="5"/>
  <c r="EA29" i="5"/>
  <c r="EA28" i="5"/>
  <c r="EA27" i="5"/>
  <c r="EA26" i="5"/>
  <c r="EA25" i="5"/>
  <c r="EA24" i="5"/>
  <c r="EA23" i="5"/>
  <c r="EA22" i="5"/>
  <c r="EA21" i="5"/>
  <c r="EA20" i="5"/>
  <c r="EA19" i="5"/>
  <c r="EA18" i="5"/>
  <c r="EA17" i="5"/>
  <c r="DZ16" i="5"/>
  <c r="DY16" i="5"/>
  <c r="DV15" i="5"/>
  <c r="DK46" i="5"/>
  <c r="DK45" i="5"/>
  <c r="DK44" i="5"/>
  <c r="DK42" i="5"/>
  <c r="DK41" i="5"/>
  <c r="DK40" i="5"/>
  <c r="DK39" i="5"/>
  <c r="DK38" i="5"/>
  <c r="DK37" i="5"/>
  <c r="DK36" i="5"/>
  <c r="DK35" i="5"/>
  <c r="DK33" i="5"/>
  <c r="DK32" i="5"/>
  <c r="DK31" i="5"/>
  <c r="DK30" i="5"/>
  <c r="DK29" i="5"/>
  <c r="DK28" i="5"/>
  <c r="DK27" i="5"/>
  <c r="DK26" i="5"/>
  <c r="DK25" i="5"/>
  <c r="DK24" i="5"/>
  <c r="DK23" i="5"/>
  <c r="DK22" i="5"/>
  <c r="DK21" i="5"/>
  <c r="DK20" i="5"/>
  <c r="DK19" i="5"/>
  <c r="DK18" i="5"/>
  <c r="DS28" i="5"/>
  <c r="DS27" i="5"/>
  <c r="DS46" i="5"/>
  <c r="DS45" i="5"/>
  <c r="DS44" i="5"/>
  <c r="DS42" i="5"/>
  <c r="DS41" i="5"/>
  <c r="DS40" i="5"/>
  <c r="DS39" i="5"/>
  <c r="DS38" i="5"/>
  <c r="DS37" i="5"/>
  <c r="DS36" i="5"/>
  <c r="DS35" i="5"/>
  <c r="DS33" i="5"/>
  <c r="DS32" i="5"/>
  <c r="DS31" i="5"/>
  <c r="DS30" i="5"/>
  <c r="DS29" i="5"/>
  <c r="DS26" i="5"/>
  <c r="DS25" i="5"/>
  <c r="DS24" i="5"/>
  <c r="DS23" i="5"/>
  <c r="DS22" i="5"/>
  <c r="DS21" i="5"/>
  <c r="DS20" i="5"/>
  <c r="DS19" i="5"/>
  <c r="DS18" i="5"/>
  <c r="DS17" i="5"/>
  <c r="DS16" i="5"/>
  <c r="DR15" i="5"/>
  <c r="DQ15" i="5"/>
  <c r="DN14" i="5"/>
  <c r="DK16" i="5"/>
  <c r="DK17" i="5"/>
  <c r="DJ15" i="5"/>
  <c r="DI15" i="5"/>
  <c r="DF14" i="5"/>
  <c r="DC46" i="5"/>
  <c r="DC45" i="5"/>
  <c r="DC44" i="5"/>
  <c r="DC42" i="5"/>
  <c r="DC41" i="5"/>
  <c r="DC40" i="5"/>
  <c r="DC39" i="5"/>
  <c r="DC38" i="5"/>
  <c r="DC37" i="5"/>
  <c r="DC36" i="5"/>
  <c r="DC35" i="5"/>
  <c r="DC33" i="5"/>
  <c r="DC32" i="5"/>
  <c r="DC31" i="5"/>
  <c r="DC30" i="5"/>
  <c r="DC29" i="5"/>
  <c r="DC26" i="5"/>
  <c r="DC25" i="5"/>
  <c r="DC24" i="5"/>
  <c r="DC23" i="5"/>
  <c r="DC22" i="5"/>
  <c r="DC21" i="5"/>
  <c r="DC20" i="5"/>
  <c r="DC19" i="5"/>
  <c r="DC18" i="5"/>
  <c r="DC17" i="5"/>
  <c r="DC16" i="5"/>
  <c r="DB15" i="5"/>
  <c r="DA15" i="5"/>
  <c r="CX14" i="5"/>
  <c r="CU46" i="5"/>
  <c r="CU45" i="5"/>
  <c r="CU44" i="5"/>
  <c r="CU42" i="5"/>
  <c r="CU41" i="5"/>
  <c r="CU40" i="5"/>
  <c r="CU39" i="5"/>
  <c r="CU38" i="5"/>
  <c r="CU37" i="5"/>
  <c r="CU36" i="5"/>
  <c r="CU35" i="5"/>
  <c r="CU33" i="5"/>
  <c r="CU32" i="5"/>
  <c r="CU31" i="5"/>
  <c r="CU30" i="5"/>
  <c r="CU29" i="5"/>
  <c r="CU26" i="5"/>
  <c r="CU25" i="5"/>
  <c r="CU24" i="5"/>
  <c r="CU23" i="5"/>
  <c r="CU22" i="5"/>
  <c r="CU21" i="5"/>
  <c r="CU20" i="5"/>
  <c r="CU19" i="5"/>
  <c r="CU18" i="5"/>
  <c r="CU17" i="5"/>
  <c r="CU16" i="5"/>
  <c r="CT15" i="5"/>
  <c r="CS15" i="5"/>
  <c r="CP14" i="5"/>
  <c r="CM46" i="5"/>
  <c r="CM45" i="5"/>
  <c r="CM44" i="5"/>
  <c r="CM42" i="5"/>
  <c r="CM41" i="5"/>
  <c r="CM40" i="5"/>
  <c r="CM39" i="5"/>
  <c r="CM38" i="5"/>
  <c r="CM37" i="5"/>
  <c r="CM36" i="5"/>
  <c r="CM35" i="5"/>
  <c r="CM33" i="5"/>
  <c r="CM32" i="5"/>
  <c r="CM31" i="5"/>
  <c r="CM30" i="5"/>
  <c r="CM29" i="5"/>
  <c r="CM26" i="5"/>
  <c r="CM25" i="5"/>
  <c r="CM24" i="5"/>
  <c r="CM23" i="5"/>
  <c r="CM22" i="5"/>
  <c r="CM21" i="5"/>
  <c r="CM20" i="5"/>
  <c r="CM19" i="5"/>
  <c r="CM18" i="5"/>
  <c r="CM17" i="5"/>
  <c r="CM16" i="5"/>
  <c r="CL15" i="5"/>
  <c r="CK15" i="5"/>
  <c r="CH14" i="5"/>
  <c r="CE46" i="5"/>
  <c r="CE45" i="5"/>
  <c r="CE44" i="5"/>
  <c r="CE42" i="5"/>
  <c r="CE41" i="5"/>
  <c r="CE40" i="5"/>
  <c r="CE39" i="5"/>
  <c r="CE38" i="5"/>
  <c r="CE37" i="5"/>
  <c r="CE36" i="5"/>
  <c r="CE35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D15" i="5"/>
  <c r="CC15" i="5"/>
  <c r="BZ14" i="5"/>
  <c r="BW45" i="5"/>
  <c r="BW44" i="5"/>
  <c r="BW42" i="5"/>
  <c r="BW41" i="5"/>
  <c r="BW40" i="5"/>
  <c r="BW39" i="5"/>
  <c r="BW38" i="5"/>
  <c r="BW37" i="5"/>
  <c r="BW36" i="5"/>
  <c r="BW35" i="5"/>
  <c r="BW33" i="5"/>
  <c r="BW32" i="5"/>
  <c r="BW31" i="5"/>
  <c r="BW30" i="5"/>
  <c r="BW29" i="5"/>
  <c r="BW28" i="5"/>
  <c r="BW27" i="5"/>
  <c r="BW26" i="5"/>
  <c r="BW25" i="5"/>
  <c r="BW24" i="5"/>
  <c r="BW23" i="5"/>
  <c r="BW22" i="5"/>
  <c r="BW21" i="5"/>
  <c r="BW20" i="5"/>
  <c r="BW19" i="5"/>
  <c r="BW18" i="5"/>
  <c r="BW17" i="5"/>
  <c r="BW16" i="5"/>
  <c r="BW15" i="5"/>
  <c r="BV14" i="5"/>
  <c r="BU14" i="5"/>
  <c r="BR13" i="5"/>
  <c r="BO45" i="5"/>
  <c r="BO44" i="5"/>
  <c r="BO42" i="5"/>
  <c r="BO41" i="5"/>
  <c r="BO40" i="5"/>
  <c r="BO39" i="5"/>
  <c r="BO38" i="5"/>
  <c r="BO37" i="5"/>
  <c r="BO36" i="5"/>
  <c r="BO35" i="5"/>
  <c r="BO33" i="5"/>
  <c r="BO32" i="5"/>
  <c r="BO31" i="5"/>
  <c r="BO30" i="5"/>
  <c r="BO29" i="5"/>
  <c r="BO28" i="5"/>
  <c r="BO27" i="5"/>
  <c r="BO26" i="5"/>
  <c r="BO25" i="5"/>
  <c r="BO24" i="5"/>
  <c r="BO23" i="5"/>
  <c r="BO22" i="5"/>
  <c r="BO21" i="5"/>
  <c r="BO20" i="5"/>
  <c r="BO19" i="5"/>
  <c r="BO18" i="5"/>
  <c r="BO17" i="5"/>
  <c r="BO16" i="5"/>
  <c r="BO15" i="5"/>
  <c r="BN14" i="5"/>
  <c r="BM14" i="5"/>
  <c r="BJ13" i="5"/>
  <c r="BG44" i="5"/>
  <c r="BG42" i="5"/>
  <c r="BG41" i="5"/>
  <c r="BG40" i="5"/>
  <c r="BG39" i="5"/>
  <c r="BG38" i="5"/>
  <c r="BG37" i="5"/>
  <c r="BG36" i="5"/>
  <c r="BG35" i="5"/>
  <c r="BG33" i="5"/>
  <c r="BG32" i="5"/>
  <c r="BG31" i="5"/>
  <c r="BG30" i="5"/>
  <c r="BG29" i="5"/>
  <c r="BG28" i="5"/>
  <c r="BG27" i="5"/>
  <c r="BG26" i="5"/>
  <c r="BG25" i="5"/>
  <c r="BG24" i="5"/>
  <c r="BG23" i="5"/>
  <c r="BG22" i="5"/>
  <c r="BG21" i="5"/>
  <c r="BG20" i="5"/>
  <c r="BG19" i="5"/>
  <c r="BG18" i="5"/>
  <c r="BG17" i="5"/>
  <c r="BG16" i="5"/>
  <c r="BG15" i="5"/>
  <c r="BG14" i="5"/>
  <c r="BF13" i="5"/>
  <c r="BE13" i="5"/>
  <c r="BB12" i="5"/>
  <c r="AY42" i="5"/>
  <c r="AY41" i="5"/>
  <c r="AY40" i="5"/>
  <c r="AY39" i="5"/>
  <c r="AY38" i="5"/>
  <c r="AY37" i="5"/>
  <c r="AY36" i="5"/>
  <c r="AY35" i="5"/>
  <c r="AY33" i="5"/>
  <c r="AY32" i="5"/>
  <c r="AY31" i="5"/>
  <c r="AY30" i="5"/>
  <c r="AY29" i="5"/>
  <c r="AY28" i="5"/>
  <c r="AY27" i="5"/>
  <c r="AY26" i="5"/>
  <c r="AY25" i="5"/>
  <c r="AY24" i="5"/>
  <c r="AY23" i="5"/>
  <c r="AY22" i="5"/>
  <c r="AY21" i="5"/>
  <c r="AY20" i="5"/>
  <c r="AY19" i="5"/>
  <c r="AY18" i="5"/>
  <c r="AY17" i="5"/>
  <c r="AY16" i="5"/>
  <c r="AY15" i="5"/>
  <c r="AY14" i="5"/>
  <c r="AY13" i="5"/>
  <c r="AX12" i="5"/>
  <c r="AW12" i="5"/>
  <c r="AT11" i="5"/>
  <c r="AQ42" i="5"/>
  <c r="AQ41" i="5"/>
  <c r="AQ40" i="5"/>
  <c r="AQ39" i="5"/>
  <c r="AQ38" i="5"/>
  <c r="AQ37" i="5"/>
  <c r="AQ36" i="5"/>
  <c r="AQ35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P12" i="5"/>
  <c r="AO12" i="5"/>
  <c r="AL11" i="5"/>
  <c r="AD11" i="5"/>
  <c r="AG12" i="5"/>
  <c r="AI42" i="5"/>
  <c r="AI41" i="5"/>
  <c r="AI40" i="5"/>
  <c r="AI39" i="5"/>
  <c r="AI38" i="5"/>
  <c r="AI37" i="5"/>
  <c r="AI36" i="5"/>
  <c r="AI35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H12" i="5"/>
  <c r="AA42" i="5"/>
  <c r="AA41" i="5"/>
  <c r="AA40" i="5"/>
  <c r="AA39" i="5"/>
  <c r="AA38" i="5"/>
  <c r="AA37" i="5"/>
  <c r="AA36" i="5"/>
  <c r="AA35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S42" i="5"/>
  <c r="S41" i="5"/>
  <c r="S40" i="5"/>
  <c r="S39" i="5"/>
  <c r="S38" i="5"/>
  <c r="S37" i="5"/>
  <c r="S36" i="5"/>
  <c r="S35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Z12" i="5"/>
  <c r="Y12" i="5"/>
  <c r="V11" i="5"/>
  <c r="N11" i="5"/>
  <c r="R12" i="5"/>
  <c r="Q12" i="5"/>
  <c r="CU47" i="5" l="1"/>
  <c r="BG46" i="5"/>
  <c r="DC47" i="5"/>
  <c r="DK47" i="5"/>
  <c r="DS47" i="5"/>
  <c r="EQ49" i="5"/>
  <c r="EQ48" i="5"/>
  <c r="EI48" i="5"/>
  <c r="EI49" i="5"/>
  <c r="EA49" i="5"/>
  <c r="EA48" i="5"/>
  <c r="DS48" i="5"/>
  <c r="DK48" i="5"/>
  <c r="DC48" i="5"/>
  <c r="CU48" i="5"/>
  <c r="CU49" i="5" s="1"/>
  <c r="CM48" i="5"/>
  <c r="CM47" i="5"/>
  <c r="CE48" i="5"/>
  <c r="CE47" i="5"/>
  <c r="BW47" i="5"/>
  <c r="BW46" i="5"/>
  <c r="BO47" i="5"/>
  <c r="BO46" i="5"/>
  <c r="BG45" i="5"/>
  <c r="AY45" i="5"/>
  <c r="AY44" i="5"/>
  <c r="AQ45" i="5"/>
  <c r="AQ44" i="5"/>
  <c r="AI45" i="5"/>
  <c r="AI44" i="5"/>
  <c r="AA45" i="5"/>
  <c r="S45" i="5"/>
  <c r="S44" i="5"/>
  <c r="AA44" i="5"/>
  <c r="BG47" i="5" l="1"/>
  <c r="DK49" i="5"/>
  <c r="AY47" i="5"/>
  <c r="DC50" i="5"/>
  <c r="DS49" i="5"/>
  <c r="CE50" i="5"/>
  <c r="AQ46" i="5"/>
  <c r="BG48" i="5"/>
  <c r="BG49" i="5"/>
  <c r="EA51" i="5"/>
  <c r="EA50" i="5"/>
  <c r="BW49" i="5"/>
  <c r="AA48" i="5"/>
  <c r="CM50" i="5"/>
  <c r="AQ47" i="5"/>
  <c r="AQ48" i="5"/>
  <c r="BW48" i="5"/>
  <c r="EQ50" i="5"/>
  <c r="CM49" i="5"/>
  <c r="AI47" i="5"/>
  <c r="AY46" i="5"/>
  <c r="BO49" i="5"/>
  <c r="DS50" i="5"/>
  <c r="EQ51" i="5"/>
  <c r="EI50" i="5"/>
  <c r="EI51" i="5"/>
  <c r="DK50" i="5"/>
  <c r="DC49" i="5"/>
  <c r="CU50" i="5"/>
  <c r="CE49" i="5"/>
  <c r="BO48" i="5"/>
  <c r="AY48" i="5"/>
  <c r="AI46" i="5"/>
  <c r="AI48" i="5"/>
  <c r="S48" i="5"/>
  <c r="S47" i="5"/>
  <c r="S46" i="5"/>
  <c r="AA46" i="5"/>
  <c r="AA47" i="5"/>
  <c r="B9" i="1" l="1"/>
  <c r="B15" i="1" l="1"/>
  <c r="B14" i="1"/>
  <c r="F1019" i="1" l="1"/>
  <c r="F22" i="1"/>
  <c r="M22" i="1" s="1"/>
  <c r="F26" i="1"/>
  <c r="M26" i="1" s="1"/>
  <c r="F30" i="1"/>
  <c r="M30" i="1" s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23" i="1"/>
  <c r="M23" i="1" s="1"/>
  <c r="F27" i="1"/>
  <c r="M27" i="1" s="1"/>
  <c r="F31" i="1"/>
  <c r="M31" i="1" s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" i="1"/>
  <c r="M25" i="1" s="1"/>
  <c r="F33" i="1"/>
  <c r="F41" i="1"/>
  <c r="F49" i="1"/>
  <c r="F57" i="1"/>
  <c r="F65" i="1"/>
  <c r="F73" i="1"/>
  <c r="F81" i="1"/>
  <c r="F89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41" i="1"/>
  <c r="F249" i="1"/>
  <c r="F256" i="1"/>
  <c r="F261" i="1"/>
  <c r="F267" i="1"/>
  <c r="F272" i="1"/>
  <c r="F277" i="1"/>
  <c r="F283" i="1"/>
  <c r="F288" i="1"/>
  <c r="F293" i="1"/>
  <c r="F299" i="1"/>
  <c r="F304" i="1"/>
  <c r="F309" i="1"/>
  <c r="F315" i="1"/>
  <c r="F320" i="1"/>
  <c r="F325" i="1"/>
  <c r="F331" i="1"/>
  <c r="F336" i="1"/>
  <c r="F341" i="1"/>
  <c r="F347" i="1"/>
  <c r="F352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497" i="1"/>
  <c r="F501" i="1"/>
  <c r="F505" i="1"/>
  <c r="F509" i="1"/>
  <c r="F513" i="1"/>
  <c r="F517" i="1"/>
  <c r="F28" i="1"/>
  <c r="M28" i="1" s="1"/>
  <c r="F36" i="1"/>
  <c r="F44" i="1"/>
  <c r="F52" i="1"/>
  <c r="F60" i="1"/>
  <c r="F68" i="1"/>
  <c r="F76" i="1"/>
  <c r="F84" i="1"/>
  <c r="F92" i="1"/>
  <c r="F100" i="1"/>
  <c r="F108" i="1"/>
  <c r="F116" i="1"/>
  <c r="F124" i="1"/>
  <c r="F132" i="1"/>
  <c r="F140" i="1"/>
  <c r="F148" i="1"/>
  <c r="F156" i="1"/>
  <c r="F164" i="1"/>
  <c r="F172" i="1"/>
  <c r="F180" i="1"/>
  <c r="F188" i="1"/>
  <c r="F196" i="1"/>
  <c r="F204" i="1"/>
  <c r="F212" i="1"/>
  <c r="F220" i="1"/>
  <c r="F228" i="1"/>
  <c r="F236" i="1"/>
  <c r="F244" i="1"/>
  <c r="F252" i="1"/>
  <c r="F257" i="1"/>
  <c r="F263" i="1"/>
  <c r="F268" i="1"/>
  <c r="F273" i="1"/>
  <c r="F279" i="1"/>
  <c r="F284" i="1"/>
  <c r="F289" i="1"/>
  <c r="F295" i="1"/>
  <c r="F300" i="1"/>
  <c r="F305" i="1"/>
  <c r="F311" i="1"/>
  <c r="F316" i="1"/>
  <c r="F321" i="1"/>
  <c r="F327" i="1"/>
  <c r="F332" i="1"/>
  <c r="F337" i="1"/>
  <c r="F343" i="1"/>
  <c r="F348" i="1"/>
  <c r="F353" i="1"/>
  <c r="F358" i="1"/>
  <c r="F362" i="1"/>
  <c r="F366" i="1"/>
  <c r="F370" i="1"/>
  <c r="F374" i="1"/>
  <c r="F378" i="1"/>
  <c r="F382" i="1"/>
  <c r="F386" i="1"/>
  <c r="F390" i="1"/>
  <c r="F394" i="1"/>
  <c r="F398" i="1"/>
  <c r="F402" i="1"/>
  <c r="F406" i="1"/>
  <c r="F410" i="1"/>
  <c r="F414" i="1"/>
  <c r="F418" i="1"/>
  <c r="F422" i="1"/>
  <c r="F426" i="1"/>
  <c r="F430" i="1"/>
  <c r="F434" i="1"/>
  <c r="F438" i="1"/>
  <c r="F442" i="1"/>
  <c r="F446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F29" i="1"/>
  <c r="M29" i="1" s="1"/>
  <c r="F37" i="1"/>
  <c r="F45" i="1"/>
  <c r="F53" i="1"/>
  <c r="F61" i="1"/>
  <c r="F69" i="1"/>
  <c r="F77" i="1"/>
  <c r="F85" i="1"/>
  <c r="F93" i="1"/>
  <c r="F101" i="1"/>
  <c r="F109" i="1"/>
  <c r="F117" i="1"/>
  <c r="F125" i="1"/>
  <c r="F133" i="1"/>
  <c r="F141" i="1"/>
  <c r="F149" i="1"/>
  <c r="F157" i="1"/>
  <c r="F165" i="1"/>
  <c r="F173" i="1"/>
  <c r="F181" i="1"/>
  <c r="F189" i="1"/>
  <c r="F197" i="1"/>
  <c r="F205" i="1"/>
  <c r="F213" i="1"/>
  <c r="F221" i="1"/>
  <c r="F229" i="1"/>
  <c r="F237" i="1"/>
  <c r="F245" i="1"/>
  <c r="F253" i="1"/>
  <c r="F259" i="1"/>
  <c r="F264" i="1"/>
  <c r="F269" i="1"/>
  <c r="F275" i="1"/>
  <c r="F280" i="1"/>
  <c r="F285" i="1"/>
  <c r="F291" i="1"/>
  <c r="F296" i="1"/>
  <c r="F301" i="1"/>
  <c r="F307" i="1"/>
  <c r="F312" i="1"/>
  <c r="F317" i="1"/>
  <c r="F323" i="1"/>
  <c r="F328" i="1"/>
  <c r="F333" i="1"/>
  <c r="F339" i="1"/>
  <c r="F344" i="1"/>
  <c r="F349" i="1"/>
  <c r="F355" i="1"/>
  <c r="F359" i="1"/>
  <c r="F363" i="1"/>
  <c r="F367" i="1"/>
  <c r="F371" i="1"/>
  <c r="F375" i="1"/>
  <c r="F379" i="1"/>
  <c r="F383" i="1"/>
  <c r="F387" i="1"/>
  <c r="F391" i="1"/>
  <c r="F395" i="1"/>
  <c r="F399" i="1"/>
  <c r="F403" i="1"/>
  <c r="F407" i="1"/>
  <c r="F411" i="1"/>
  <c r="F415" i="1"/>
  <c r="F419" i="1"/>
  <c r="F423" i="1"/>
  <c r="F427" i="1"/>
  <c r="F431" i="1"/>
  <c r="F435" i="1"/>
  <c r="F439" i="1"/>
  <c r="F443" i="1"/>
  <c r="F447" i="1"/>
  <c r="F451" i="1"/>
  <c r="F455" i="1"/>
  <c r="F459" i="1"/>
  <c r="F463" i="1"/>
  <c r="F467" i="1"/>
  <c r="F471" i="1"/>
  <c r="F475" i="1"/>
  <c r="F479" i="1"/>
  <c r="F483" i="1"/>
  <c r="F487" i="1"/>
  <c r="F491" i="1"/>
  <c r="F495" i="1"/>
  <c r="F499" i="1"/>
  <c r="F32" i="1"/>
  <c r="F64" i="1"/>
  <c r="F96" i="1"/>
  <c r="F128" i="1"/>
  <c r="F160" i="1"/>
  <c r="F192" i="1"/>
  <c r="F224" i="1"/>
  <c r="F255" i="1"/>
  <c r="F276" i="1"/>
  <c r="F297" i="1"/>
  <c r="F319" i="1"/>
  <c r="F340" i="1"/>
  <c r="F360" i="1"/>
  <c r="F376" i="1"/>
  <c r="F392" i="1"/>
  <c r="F408" i="1"/>
  <c r="F424" i="1"/>
  <c r="F440" i="1"/>
  <c r="F456" i="1"/>
  <c r="F472" i="1"/>
  <c r="F488" i="1"/>
  <c r="F503" i="1"/>
  <c r="F508" i="1"/>
  <c r="F514" i="1"/>
  <c r="F519" i="1"/>
  <c r="F523" i="1"/>
  <c r="F527" i="1"/>
  <c r="F531" i="1"/>
  <c r="F535" i="1"/>
  <c r="F539" i="1"/>
  <c r="F543" i="1"/>
  <c r="F547" i="1"/>
  <c r="F551" i="1"/>
  <c r="F555" i="1"/>
  <c r="F559" i="1"/>
  <c r="F563" i="1"/>
  <c r="F567" i="1"/>
  <c r="F571" i="1"/>
  <c r="F575" i="1"/>
  <c r="F579" i="1"/>
  <c r="F583" i="1"/>
  <c r="F587" i="1"/>
  <c r="F591" i="1"/>
  <c r="F595" i="1"/>
  <c r="F599" i="1"/>
  <c r="F603" i="1"/>
  <c r="F607" i="1"/>
  <c r="F611" i="1"/>
  <c r="F615" i="1"/>
  <c r="F619" i="1"/>
  <c r="F623" i="1"/>
  <c r="F627" i="1"/>
  <c r="F631" i="1"/>
  <c r="F635" i="1"/>
  <c r="F639" i="1"/>
  <c r="F643" i="1"/>
  <c r="F647" i="1"/>
  <c r="F651" i="1"/>
  <c r="F655" i="1"/>
  <c r="F659" i="1"/>
  <c r="F663" i="1"/>
  <c r="F667" i="1"/>
  <c r="F671" i="1"/>
  <c r="F675" i="1"/>
  <c r="F679" i="1"/>
  <c r="F683" i="1"/>
  <c r="F687" i="1"/>
  <c r="F691" i="1"/>
  <c r="F695" i="1"/>
  <c r="F699" i="1"/>
  <c r="F703" i="1"/>
  <c r="F707" i="1"/>
  <c r="F711" i="1"/>
  <c r="F715" i="1"/>
  <c r="F719" i="1"/>
  <c r="F723" i="1"/>
  <c r="F727" i="1"/>
  <c r="F731" i="1"/>
  <c r="F735" i="1"/>
  <c r="F739" i="1"/>
  <c r="F743" i="1"/>
  <c r="F747" i="1"/>
  <c r="F751" i="1"/>
  <c r="F755" i="1"/>
  <c r="F759" i="1"/>
  <c r="F763" i="1"/>
  <c r="F767" i="1"/>
  <c r="F40" i="1"/>
  <c r="F72" i="1"/>
  <c r="F104" i="1"/>
  <c r="F136" i="1"/>
  <c r="F168" i="1"/>
  <c r="F200" i="1"/>
  <c r="F232" i="1"/>
  <c r="F260" i="1"/>
  <c r="F281" i="1"/>
  <c r="F303" i="1"/>
  <c r="F324" i="1"/>
  <c r="F345" i="1"/>
  <c r="F364" i="1"/>
  <c r="F380" i="1"/>
  <c r="F396" i="1"/>
  <c r="F412" i="1"/>
  <c r="F428" i="1"/>
  <c r="F444" i="1"/>
  <c r="F460" i="1"/>
  <c r="F476" i="1"/>
  <c r="F492" i="1"/>
  <c r="F504" i="1"/>
  <c r="F510" i="1"/>
  <c r="F515" i="1"/>
  <c r="F520" i="1"/>
  <c r="F524" i="1"/>
  <c r="F528" i="1"/>
  <c r="F532" i="1"/>
  <c r="F536" i="1"/>
  <c r="F540" i="1"/>
  <c r="F544" i="1"/>
  <c r="F548" i="1"/>
  <c r="F552" i="1"/>
  <c r="F556" i="1"/>
  <c r="F560" i="1"/>
  <c r="F564" i="1"/>
  <c r="F568" i="1"/>
  <c r="F572" i="1"/>
  <c r="F576" i="1"/>
  <c r="F580" i="1"/>
  <c r="F584" i="1"/>
  <c r="F588" i="1"/>
  <c r="F592" i="1"/>
  <c r="F596" i="1"/>
  <c r="F600" i="1"/>
  <c r="F604" i="1"/>
  <c r="F608" i="1"/>
  <c r="F612" i="1"/>
  <c r="F616" i="1"/>
  <c r="F620" i="1"/>
  <c r="F624" i="1"/>
  <c r="F628" i="1"/>
  <c r="F632" i="1"/>
  <c r="F636" i="1"/>
  <c r="F640" i="1"/>
  <c r="F644" i="1"/>
  <c r="F648" i="1"/>
  <c r="F652" i="1"/>
  <c r="F656" i="1"/>
  <c r="F660" i="1"/>
  <c r="F664" i="1"/>
  <c r="F668" i="1"/>
  <c r="F672" i="1"/>
  <c r="F676" i="1"/>
  <c r="F680" i="1"/>
  <c r="F684" i="1"/>
  <c r="F688" i="1"/>
  <c r="F692" i="1"/>
  <c r="F696" i="1"/>
  <c r="F700" i="1"/>
  <c r="F704" i="1"/>
  <c r="F708" i="1"/>
  <c r="F712" i="1"/>
  <c r="F716" i="1"/>
  <c r="F720" i="1"/>
  <c r="F724" i="1"/>
  <c r="F48" i="1"/>
  <c r="F80" i="1"/>
  <c r="F112" i="1"/>
  <c r="F144" i="1"/>
  <c r="F176" i="1"/>
  <c r="F208" i="1"/>
  <c r="F240" i="1"/>
  <c r="F265" i="1"/>
  <c r="F287" i="1"/>
  <c r="F308" i="1"/>
  <c r="F329" i="1"/>
  <c r="F351" i="1"/>
  <c r="F368" i="1"/>
  <c r="F384" i="1"/>
  <c r="F400" i="1"/>
  <c r="F416" i="1"/>
  <c r="F432" i="1"/>
  <c r="F448" i="1"/>
  <c r="F464" i="1"/>
  <c r="F480" i="1"/>
  <c r="F496" i="1"/>
  <c r="F506" i="1"/>
  <c r="F511" i="1"/>
  <c r="F516" i="1"/>
  <c r="F521" i="1"/>
  <c r="F525" i="1"/>
  <c r="F529" i="1"/>
  <c r="F533" i="1"/>
  <c r="F537" i="1"/>
  <c r="F541" i="1"/>
  <c r="F545" i="1"/>
  <c r="F549" i="1"/>
  <c r="F553" i="1"/>
  <c r="F557" i="1"/>
  <c r="F561" i="1"/>
  <c r="F565" i="1"/>
  <c r="F569" i="1"/>
  <c r="F573" i="1"/>
  <c r="F577" i="1"/>
  <c r="F581" i="1"/>
  <c r="F585" i="1"/>
  <c r="F589" i="1"/>
  <c r="F593" i="1"/>
  <c r="F597" i="1"/>
  <c r="F601" i="1"/>
  <c r="F605" i="1"/>
  <c r="F609" i="1"/>
  <c r="F613" i="1"/>
  <c r="F617" i="1"/>
  <c r="F621" i="1"/>
  <c r="F625" i="1"/>
  <c r="F629" i="1"/>
  <c r="F633" i="1"/>
  <c r="F637" i="1"/>
  <c r="F641" i="1"/>
  <c r="F645" i="1"/>
  <c r="F649" i="1"/>
  <c r="F653" i="1"/>
  <c r="F657" i="1"/>
  <c r="F661" i="1"/>
  <c r="F665" i="1"/>
  <c r="F669" i="1"/>
  <c r="F673" i="1"/>
  <c r="F677" i="1"/>
  <c r="F681" i="1"/>
  <c r="F685" i="1"/>
  <c r="F689" i="1"/>
  <c r="F693" i="1"/>
  <c r="F697" i="1"/>
  <c r="F701" i="1"/>
  <c r="F705" i="1"/>
  <c r="F709" i="1"/>
  <c r="F713" i="1"/>
  <c r="F717" i="1"/>
  <c r="F721" i="1"/>
  <c r="F725" i="1"/>
  <c r="F729" i="1"/>
  <c r="F733" i="1"/>
  <c r="F737" i="1"/>
  <c r="F741" i="1"/>
  <c r="F745" i="1"/>
  <c r="F749" i="1"/>
  <c r="F753" i="1"/>
  <c r="F757" i="1"/>
  <c r="F761" i="1"/>
  <c r="F56" i="1"/>
  <c r="F184" i="1"/>
  <c r="F292" i="1"/>
  <c r="F372" i="1"/>
  <c r="F436" i="1"/>
  <c r="F500" i="1"/>
  <c r="F522" i="1"/>
  <c r="F538" i="1"/>
  <c r="F554" i="1"/>
  <c r="F570" i="1"/>
  <c r="F586" i="1"/>
  <c r="F602" i="1"/>
  <c r="F618" i="1"/>
  <c r="F634" i="1"/>
  <c r="F650" i="1"/>
  <c r="F666" i="1"/>
  <c r="F682" i="1"/>
  <c r="F698" i="1"/>
  <c r="F714" i="1"/>
  <c r="F728" i="1"/>
  <c r="F736" i="1"/>
  <c r="F744" i="1"/>
  <c r="F752" i="1"/>
  <c r="F760" i="1"/>
  <c r="F766" i="1"/>
  <c r="F771" i="1"/>
  <c r="F775" i="1"/>
  <c r="F779" i="1"/>
  <c r="F783" i="1"/>
  <c r="F787" i="1"/>
  <c r="F791" i="1"/>
  <c r="F795" i="1"/>
  <c r="F799" i="1"/>
  <c r="F803" i="1"/>
  <c r="F807" i="1"/>
  <c r="F811" i="1"/>
  <c r="F815" i="1"/>
  <c r="F819" i="1"/>
  <c r="F823" i="1"/>
  <c r="F827" i="1"/>
  <c r="F831" i="1"/>
  <c r="F835" i="1"/>
  <c r="F839" i="1"/>
  <c r="F843" i="1"/>
  <c r="F847" i="1"/>
  <c r="F851" i="1"/>
  <c r="F855" i="1"/>
  <c r="F859" i="1"/>
  <c r="F863" i="1"/>
  <c r="F867" i="1"/>
  <c r="F871" i="1"/>
  <c r="F875" i="1"/>
  <c r="F879" i="1"/>
  <c r="F883" i="1"/>
  <c r="F887" i="1"/>
  <c r="F891" i="1"/>
  <c r="F895" i="1"/>
  <c r="F899" i="1"/>
  <c r="F903" i="1"/>
  <c r="F907" i="1"/>
  <c r="F911" i="1"/>
  <c r="F915" i="1"/>
  <c r="F919" i="1"/>
  <c r="F923" i="1"/>
  <c r="F927" i="1"/>
  <c r="F931" i="1"/>
  <c r="F935" i="1"/>
  <c r="F939" i="1"/>
  <c r="F943" i="1"/>
  <c r="F947" i="1"/>
  <c r="F951" i="1"/>
  <c r="F955" i="1"/>
  <c r="F959" i="1"/>
  <c r="F963" i="1"/>
  <c r="F967" i="1"/>
  <c r="F971" i="1"/>
  <c r="F975" i="1"/>
  <c r="F979" i="1"/>
  <c r="F983" i="1"/>
  <c r="F987" i="1"/>
  <c r="F991" i="1"/>
  <c r="F995" i="1"/>
  <c r="F999" i="1"/>
  <c r="F1003" i="1"/>
  <c r="F1007" i="1"/>
  <c r="F1011" i="1"/>
  <c r="F1015" i="1"/>
  <c r="F152" i="1"/>
  <c r="F420" i="1"/>
  <c r="F534" i="1"/>
  <c r="F566" i="1"/>
  <c r="F598" i="1"/>
  <c r="F646" i="1"/>
  <c r="F678" i="1"/>
  <c r="F710" i="1"/>
  <c r="F742" i="1"/>
  <c r="F765" i="1"/>
  <c r="F778" i="1"/>
  <c r="F790" i="1"/>
  <c r="F802" i="1"/>
  <c r="F814" i="1"/>
  <c r="F822" i="1"/>
  <c r="F834" i="1"/>
  <c r="F850" i="1"/>
  <c r="F862" i="1"/>
  <c r="F874" i="1"/>
  <c r="F886" i="1"/>
  <c r="F894" i="1"/>
  <c r="F902" i="1"/>
  <c r="F914" i="1"/>
  <c r="F926" i="1"/>
  <c r="F938" i="1"/>
  <c r="F950" i="1"/>
  <c r="F962" i="1"/>
  <c r="F974" i="1"/>
  <c r="F986" i="1"/>
  <c r="F998" i="1"/>
  <c r="F1010" i="1"/>
  <c r="F88" i="1"/>
  <c r="F216" i="1"/>
  <c r="F313" i="1"/>
  <c r="F388" i="1"/>
  <c r="F452" i="1"/>
  <c r="F507" i="1"/>
  <c r="F526" i="1"/>
  <c r="F542" i="1"/>
  <c r="F558" i="1"/>
  <c r="F574" i="1"/>
  <c r="F590" i="1"/>
  <c r="F606" i="1"/>
  <c r="F622" i="1"/>
  <c r="F638" i="1"/>
  <c r="F654" i="1"/>
  <c r="F670" i="1"/>
  <c r="F686" i="1"/>
  <c r="F702" i="1"/>
  <c r="F718" i="1"/>
  <c r="F730" i="1"/>
  <c r="F738" i="1"/>
  <c r="F746" i="1"/>
  <c r="F754" i="1"/>
  <c r="F762" i="1"/>
  <c r="F768" i="1"/>
  <c r="F772" i="1"/>
  <c r="F776" i="1"/>
  <c r="F780" i="1"/>
  <c r="F784" i="1"/>
  <c r="F788" i="1"/>
  <c r="F792" i="1"/>
  <c r="F796" i="1"/>
  <c r="F800" i="1"/>
  <c r="F804" i="1"/>
  <c r="F808" i="1"/>
  <c r="F812" i="1"/>
  <c r="F816" i="1"/>
  <c r="F820" i="1"/>
  <c r="F824" i="1"/>
  <c r="F828" i="1"/>
  <c r="F832" i="1"/>
  <c r="F836" i="1"/>
  <c r="F840" i="1"/>
  <c r="F844" i="1"/>
  <c r="F848" i="1"/>
  <c r="F852" i="1"/>
  <c r="F856" i="1"/>
  <c r="F860" i="1"/>
  <c r="F864" i="1"/>
  <c r="F868" i="1"/>
  <c r="F872" i="1"/>
  <c r="F876" i="1"/>
  <c r="F880" i="1"/>
  <c r="F884" i="1"/>
  <c r="F888" i="1"/>
  <c r="F892" i="1"/>
  <c r="F896" i="1"/>
  <c r="F900" i="1"/>
  <c r="F904" i="1"/>
  <c r="F908" i="1"/>
  <c r="F912" i="1"/>
  <c r="F916" i="1"/>
  <c r="F920" i="1"/>
  <c r="F924" i="1"/>
  <c r="F928" i="1"/>
  <c r="F932" i="1"/>
  <c r="F936" i="1"/>
  <c r="F940" i="1"/>
  <c r="F944" i="1"/>
  <c r="F948" i="1"/>
  <c r="F952" i="1"/>
  <c r="F956" i="1"/>
  <c r="F960" i="1"/>
  <c r="F964" i="1"/>
  <c r="F968" i="1"/>
  <c r="F972" i="1"/>
  <c r="F976" i="1"/>
  <c r="F980" i="1"/>
  <c r="F984" i="1"/>
  <c r="F988" i="1"/>
  <c r="F992" i="1"/>
  <c r="F996" i="1"/>
  <c r="F1000" i="1"/>
  <c r="F1004" i="1"/>
  <c r="F1008" i="1"/>
  <c r="F1012" i="1"/>
  <c r="F1016" i="1"/>
  <c r="F484" i="1"/>
  <c r="F614" i="1"/>
  <c r="F694" i="1"/>
  <c r="F750" i="1"/>
  <c r="F770" i="1"/>
  <c r="F782" i="1"/>
  <c r="F794" i="1"/>
  <c r="F806" i="1"/>
  <c r="F818" i="1"/>
  <c r="F830" i="1"/>
  <c r="F842" i="1"/>
  <c r="F854" i="1"/>
  <c r="F870" i="1"/>
  <c r="F882" i="1"/>
  <c r="F898" i="1"/>
  <c r="F910" i="1"/>
  <c r="F922" i="1"/>
  <c r="F934" i="1"/>
  <c r="F946" i="1"/>
  <c r="F958" i="1"/>
  <c r="F970" i="1"/>
  <c r="F982" i="1"/>
  <c r="F994" i="1"/>
  <c r="F1006" i="1"/>
  <c r="F1018" i="1"/>
  <c r="F120" i="1"/>
  <c r="F248" i="1"/>
  <c r="F335" i="1"/>
  <c r="F404" i="1"/>
  <c r="F468" i="1"/>
  <c r="F512" i="1"/>
  <c r="F530" i="1"/>
  <c r="F546" i="1"/>
  <c r="F562" i="1"/>
  <c r="F578" i="1"/>
  <c r="F594" i="1"/>
  <c r="F610" i="1"/>
  <c r="F626" i="1"/>
  <c r="F642" i="1"/>
  <c r="F658" i="1"/>
  <c r="F674" i="1"/>
  <c r="F690" i="1"/>
  <c r="F706" i="1"/>
  <c r="F722" i="1"/>
  <c r="F732" i="1"/>
  <c r="F740" i="1"/>
  <c r="F748" i="1"/>
  <c r="F756" i="1"/>
  <c r="F764" i="1"/>
  <c r="F769" i="1"/>
  <c r="F773" i="1"/>
  <c r="F777" i="1"/>
  <c r="F781" i="1"/>
  <c r="F785" i="1"/>
  <c r="F789" i="1"/>
  <c r="F793" i="1"/>
  <c r="F797" i="1"/>
  <c r="F801" i="1"/>
  <c r="F805" i="1"/>
  <c r="F809" i="1"/>
  <c r="F813" i="1"/>
  <c r="F817" i="1"/>
  <c r="F821" i="1"/>
  <c r="F825" i="1"/>
  <c r="F829" i="1"/>
  <c r="F833" i="1"/>
  <c r="F837" i="1"/>
  <c r="F841" i="1"/>
  <c r="F845" i="1"/>
  <c r="F849" i="1"/>
  <c r="F853" i="1"/>
  <c r="F857" i="1"/>
  <c r="F861" i="1"/>
  <c r="F865" i="1"/>
  <c r="F869" i="1"/>
  <c r="F873" i="1"/>
  <c r="F877" i="1"/>
  <c r="F881" i="1"/>
  <c r="F885" i="1"/>
  <c r="F889" i="1"/>
  <c r="F893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F969" i="1"/>
  <c r="F973" i="1"/>
  <c r="F977" i="1"/>
  <c r="F981" i="1"/>
  <c r="F985" i="1"/>
  <c r="F989" i="1"/>
  <c r="F993" i="1"/>
  <c r="F997" i="1"/>
  <c r="F1001" i="1"/>
  <c r="F1005" i="1"/>
  <c r="F1009" i="1"/>
  <c r="F1013" i="1"/>
  <c r="F1017" i="1"/>
  <c r="F24" i="1"/>
  <c r="M24" i="1" s="1"/>
  <c r="F271" i="1"/>
  <c r="F356" i="1"/>
  <c r="F518" i="1"/>
  <c r="F550" i="1"/>
  <c r="F582" i="1"/>
  <c r="F630" i="1"/>
  <c r="F662" i="1"/>
  <c r="F726" i="1"/>
  <c r="F734" i="1"/>
  <c r="F758" i="1"/>
  <c r="F774" i="1"/>
  <c r="F786" i="1"/>
  <c r="F798" i="1"/>
  <c r="F810" i="1"/>
  <c r="F826" i="1"/>
  <c r="F838" i="1"/>
  <c r="F846" i="1"/>
  <c r="F858" i="1"/>
  <c r="F866" i="1"/>
  <c r="F878" i="1"/>
  <c r="F890" i="1"/>
  <c r="F906" i="1"/>
  <c r="F918" i="1"/>
  <c r="F930" i="1"/>
  <c r="F942" i="1"/>
  <c r="F954" i="1"/>
  <c r="F966" i="1"/>
  <c r="F978" i="1"/>
  <c r="F990" i="1"/>
  <c r="F1002" i="1"/>
  <c r="F1014" i="1"/>
  <c r="F21" i="1"/>
  <c r="M21" i="1" s="1"/>
  <c r="F20" i="1"/>
  <c r="M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C5" authorId="0" shapeId="0" xr:uid="{0E09A651-2BE2-4E0B-B4C0-105F2FCFB123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F5" authorId="0" shapeId="0" xr:uid="{3C8346ED-1B0F-4000-BCF7-2463357C8EF6}">
      <text>
        <r>
          <rPr>
            <b/>
            <sz val="9"/>
            <color indexed="81"/>
            <rFont val="Tahoma"/>
            <family val="2"/>
          </rPr>
          <t>Registre el código de inventario de la balanza empleada en el ensayo</t>
        </r>
      </text>
    </comment>
    <comment ref="I5" authorId="0" shapeId="0" xr:uid="{C7E7CAF2-910B-4B5D-8FB5-DD4F71F4CDE9}">
      <text>
        <r>
          <rPr>
            <b/>
            <sz val="9"/>
            <color indexed="81"/>
            <rFont val="Tahoma"/>
            <family val="2"/>
          </rPr>
          <t>Registre la identificación única del certificado de calibración vigente para la valanza</t>
        </r>
      </text>
    </comment>
    <comment ref="K5" authorId="0" shapeId="0" xr:uid="{8A15CA08-8693-444D-BE84-49FC14EB501F}">
      <text>
        <r>
          <rPr>
            <b/>
            <sz val="9"/>
            <color indexed="81"/>
            <rFont val="Tahoma"/>
            <family val="2"/>
          </rPr>
          <t>Ingrese la fecha hasta la cual es vigente la calibración de la balanza</t>
        </r>
      </text>
    </comment>
    <comment ref="N5" authorId="0" shapeId="0" xr:uid="{65C36175-6FF5-4927-A143-2F2291588F1E}">
      <text>
        <r>
          <rPr>
            <b/>
            <sz val="9"/>
            <color indexed="81"/>
            <rFont val="Tahoma"/>
            <family val="2"/>
          </rPr>
          <t>Ingrese el código de inventario de la bureta utilizada para el ensayo</t>
        </r>
      </text>
    </comment>
    <comment ref="Q5" authorId="0" shapeId="0" xr:uid="{FBD10F20-DB84-480D-A5CE-2885758F1D10}">
      <text>
        <r>
          <rPr>
            <b/>
            <sz val="9"/>
            <color indexed="81"/>
            <rFont val="Tahoma"/>
            <family val="2"/>
          </rPr>
          <t>Ingrese la identificación única del certificado de calibración de la bureta</t>
        </r>
      </text>
    </comment>
    <comment ref="C6" authorId="0" shapeId="0" xr:uid="{2D2D2CB5-9551-45B2-A013-B2DAF41CBBDA}">
      <text>
        <r>
          <rPr>
            <b/>
            <sz val="9"/>
            <color indexed="81"/>
            <rFont val="Tahoma"/>
            <family val="2"/>
          </rPr>
          <t>Ingrese las unidades en las cuales se reportan los resultados del ensayo</t>
        </r>
      </text>
    </comment>
    <comment ref="F6" authorId="0" shapeId="0" xr:uid="{578AEAF1-5D4E-45E6-AE05-E289456E24B5}">
      <text>
        <r>
          <rPr>
            <b/>
            <sz val="9"/>
            <color indexed="81"/>
            <rFont val="Tahoma"/>
            <family val="2"/>
          </rPr>
          <t>Ingrese las unidades en las cuales se registran las masas en el cuadro de mando</t>
        </r>
      </text>
    </comment>
    <comment ref="I6" authorId="0" shapeId="0" xr:uid="{A8DB47D9-53FC-476F-B9DB-F3BAE26C4F79}">
      <text>
        <r>
          <rPr>
            <b/>
            <sz val="9"/>
            <color indexed="81"/>
            <rFont val="Tahoma"/>
            <family val="2"/>
          </rPr>
          <t>Ingrese las unidades en las cuales se registran llos volumenes en el cuadro de mando</t>
        </r>
      </text>
    </comment>
    <comment ref="K6" authorId="0" shapeId="0" xr:uid="{0A6648F0-0CCC-4BE7-838C-F874232974FD}">
      <text>
        <r>
          <rPr>
            <b/>
            <sz val="9"/>
            <color indexed="81"/>
            <rFont val="Tahoma"/>
            <family val="2"/>
          </rPr>
          <t>Registre el límite de reporte del método analítico</t>
        </r>
      </text>
    </comment>
    <comment ref="Q6" authorId="0" shapeId="0" xr:uid="{4C474736-185C-40CD-8CDF-A20DA7566CFC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 de la bureta</t>
        </r>
      </text>
    </comment>
    <comment ref="A19" authorId="0" shapeId="0" xr:uid="{DAE5D946-AFE2-4433-AEB4-DE56E0BD69EC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B19" authorId="0" shapeId="0" xr:uid="{2E35C9BE-E314-467C-969C-7A333CBA9243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C19" authorId="0" shapeId="0" xr:uid="{83CBD0CF-6229-44AE-920C-600F204F75E1}">
      <text>
        <r>
          <rPr>
            <b/>
            <sz val="9"/>
            <color indexed="81"/>
            <rFont val="Tahoma"/>
            <family val="2"/>
          </rPr>
          <t>Seleccione el tipo de muestra de la lista desplegable</t>
        </r>
      </text>
    </comment>
    <comment ref="D19" authorId="0" shapeId="0" xr:uid="{217C94EC-88D8-450F-9F4F-36709A9AA708}">
      <text>
        <r>
          <rPr>
            <b/>
            <sz val="9"/>
            <color indexed="81"/>
            <rFont val="Tahoma"/>
            <family val="2"/>
          </rPr>
          <t>Seleccione el tipo de matriz de la lista desplegable</t>
        </r>
      </text>
    </comment>
    <comment ref="E19" authorId="0" shapeId="0" xr:uid="{786B53F6-BA0A-4F23-9EFB-DD2D86A5FE40}">
      <text>
        <r>
          <rPr>
            <b/>
            <sz val="9"/>
            <color indexed="81"/>
            <rFont val="Tahoma"/>
            <family val="2"/>
          </rPr>
          <t>Registre el peso de la porción analitica utilizada en el ensayo</t>
        </r>
      </text>
    </comment>
    <comment ref="G19" authorId="0" shapeId="0" xr:uid="{77BEB950-69AB-495F-8D70-D24D70482172}">
      <text>
        <r>
          <rPr>
            <b/>
            <sz val="9"/>
            <color indexed="81"/>
            <rFont val="Tahoma"/>
            <family val="2"/>
          </rPr>
          <t>Registre el volumen de aforo de la muestra en ml</t>
        </r>
      </text>
    </comment>
    <comment ref="H19" authorId="0" shapeId="0" xr:uid="{248C8CFC-5C48-4F5E-828B-EF810EFB61F5}">
      <text>
        <r>
          <rPr>
            <b/>
            <sz val="9"/>
            <color indexed="81"/>
            <rFont val="Tahoma"/>
            <family val="2"/>
          </rPr>
          <t>Registre el factor de dilución para la muestra</t>
        </r>
      </text>
    </comment>
    <comment ref="I19" authorId="0" shapeId="0" xr:uid="{BF963470-7BD5-4F1E-A134-232BDF5FCB22}">
      <text>
        <r>
          <rPr>
            <b/>
            <sz val="9"/>
            <color indexed="81"/>
            <rFont val="Tahoma"/>
            <family val="2"/>
          </rPr>
          <t>Registre el volumen de la solución de azucar invertido en ml</t>
        </r>
      </text>
    </comment>
    <comment ref="J19" authorId="0" shapeId="0" xr:uid="{54B5F947-A795-45B6-95D3-68BD925CE880}">
      <text>
        <r>
          <rPr>
            <b/>
            <sz val="9"/>
            <color indexed="81"/>
            <rFont val="Tahoma"/>
            <family val="2"/>
          </rPr>
          <t>Registre la concentración de la solución de azucar invertido en g/ml</t>
        </r>
      </text>
    </comment>
    <comment ref="L19" authorId="0" shapeId="0" xr:uid="{5B9B6F98-F953-4AD7-B3A3-814C06C57F14}">
      <text>
        <r>
          <rPr>
            <b/>
            <sz val="9"/>
            <color indexed="81"/>
            <rFont val="Tahoma"/>
            <family val="2"/>
          </rPr>
          <t>Registre el volumen de la solución de la muestra utilizado para la titulación en ml</t>
        </r>
      </text>
    </comment>
    <comment ref="N19" authorId="0" shapeId="0" xr:uid="{FA361C08-DFD4-4954-BA65-BD30AFBE841A}">
      <text>
        <r>
          <rPr>
            <b/>
            <sz val="9"/>
            <color indexed="81"/>
            <rFont val="Tahoma"/>
            <family val="2"/>
          </rPr>
          <t>Ingrese las iniciales del analista que realiza el ensayo</t>
        </r>
      </text>
    </comment>
    <comment ref="O19" authorId="0" shapeId="0" xr:uid="{57759B1A-927B-49FE-951D-E866851FBF2F}">
      <text>
        <r>
          <rPr>
            <b/>
            <sz val="9"/>
            <color indexed="81"/>
            <rFont val="Tahoma"/>
            <family val="2"/>
          </rPr>
          <t>Registre las iniciales de quien revisó el resultado</t>
        </r>
      </text>
    </comment>
    <comment ref="P19" authorId="0" shapeId="0" xr:uid="{CB58EF9A-B585-49A4-BD40-6D5D02CEE112}">
      <text>
        <r>
          <rPr>
            <b/>
            <sz val="9"/>
            <color indexed="81"/>
            <rFont val="Tahoma"/>
            <family val="2"/>
          </rPr>
          <t>Seleccione el estado del resultado de la ista desplegable:
ACEPTADO si el resultado cumple los criterios de calidad del ensayo.
RECHAZADO si no los cumple.</t>
        </r>
      </text>
    </comment>
    <comment ref="Q19" authorId="0" shapeId="0" xr:uid="{B7C589F5-A687-45A7-AFE9-2B293CFFF6CA}">
      <text>
        <r>
          <rPr>
            <b/>
            <sz val="9"/>
            <color indexed="81"/>
            <rFont val="Tahoma"/>
            <family val="2"/>
          </rPr>
          <t>Registre las observaciones relativas al ensayo</t>
        </r>
      </text>
    </comment>
    <comment ref="R19" authorId="0" shapeId="0" xr:uid="{9DBC67D6-1F44-47F7-BF2A-1DE1B7AF3198}">
      <text>
        <r>
          <rPr>
            <b/>
            <sz val="9"/>
            <color indexed="81"/>
            <rFont val="Tahoma"/>
            <family val="2"/>
          </rPr>
          <t>Registre la trazabilidad de los resultados del ensayo.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7" authorId="0" shapeId="0" xr:uid="{E6FD08B3-8ECC-4DC7-898B-939606485A63}">
      <text>
        <r>
          <rPr>
            <b/>
            <sz val="9"/>
            <color indexed="81"/>
            <rFont val="Tahoma"/>
            <family val="2"/>
          </rPr>
          <t>Ingrese el código del control</t>
        </r>
      </text>
    </comment>
    <comment ref="D7" authorId="0" shapeId="0" xr:uid="{1F7EDFDA-7C03-4191-A40E-E76DF133535D}">
      <text>
        <r>
          <rPr>
            <b/>
            <sz val="9"/>
            <color indexed="81"/>
            <rFont val="Tahoma"/>
            <family val="2"/>
          </rPr>
          <t>Registre el tipo de matriz para el control</t>
        </r>
      </text>
    </comment>
    <comment ref="E7" authorId="0" shapeId="0" xr:uid="{1CC57284-039D-4F8A-A8A8-21F6FC69F50F}">
      <text>
        <r>
          <rPr>
            <b/>
            <sz val="9"/>
            <color indexed="81"/>
            <rFont val="Tahoma"/>
            <family val="2"/>
          </rPr>
          <t>Seleccione la sustancia utilizada par la preparación del control de la casilla desplegable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6" authorId="0" shapeId="0" xr:uid="{CAB3FD7F-8CDB-4262-8176-2B50ED0D3FA8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6" authorId="0" shapeId="0" xr:uid="{15B78CC7-E029-4924-9F71-3083C97DEFBE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6" authorId="0" shapeId="0" xr:uid="{8D7ECCEC-993C-44F6-B254-0578B0CC1941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6" authorId="0" shapeId="0" xr:uid="{7EBD384F-07F8-412F-8136-A3386244E6B1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  <comment ref="A40" authorId="0" shapeId="0" xr:uid="{0F72C8E5-E593-40AD-BAE6-6F546969FBE7}">
      <text>
        <r>
          <rPr>
            <b/>
            <sz val="9"/>
            <color indexed="81"/>
            <rFont val="Tahoma"/>
            <family val="2"/>
          </rPr>
          <t>Registre la sustancia empleada en la preparación de los controles</t>
        </r>
      </text>
    </comment>
    <comment ref="B40" authorId="0" shapeId="0" xr:uid="{23177A72-31F3-4312-98FE-4FA7F7497E16}">
      <text>
        <r>
          <rPr>
            <b/>
            <sz val="9"/>
            <color indexed="81"/>
            <rFont val="Tahoma"/>
            <family val="2"/>
          </rPr>
          <t>Registre el valor diana para el contenido de azucares en la sustancia</t>
        </r>
      </text>
    </comment>
    <comment ref="C40" authorId="0" shapeId="0" xr:uid="{5887F876-B8C4-4607-ABA9-3A2AE13B5866}">
      <text>
        <r>
          <rPr>
            <b/>
            <sz val="9"/>
            <color indexed="81"/>
            <rFont val="Tahoma"/>
            <family val="2"/>
          </rPr>
          <t>Registre el valor correspondiente al límite de control inferior para el contenido de azucares totales en la sustancia</t>
        </r>
      </text>
    </comment>
    <comment ref="D40" authorId="0" shapeId="0" xr:uid="{2E0D6BA6-CE32-4C3C-9C54-13BCF10EAC3B}">
      <text>
        <r>
          <rPr>
            <b/>
            <sz val="9"/>
            <color indexed="81"/>
            <rFont val="Tahoma"/>
            <family val="2"/>
          </rPr>
          <t>Registre el valor correspondiente al límite de alerta inferior para el contenido de azucares totales en la sustancia</t>
        </r>
      </text>
    </comment>
    <comment ref="E40" authorId="0" shapeId="0" xr:uid="{C3AC288E-A141-4F91-AC49-24B39B4D8DFB}">
      <text>
        <r>
          <rPr>
            <b/>
            <sz val="9"/>
            <color indexed="81"/>
            <rFont val="Tahoma"/>
            <family val="2"/>
          </rPr>
          <t>Registre el valor diana para la carta de control de la sustancia</t>
        </r>
      </text>
    </comment>
    <comment ref="F40" authorId="0" shapeId="0" xr:uid="{F524FD00-C9D9-4179-9AAF-2203224B30D7}">
      <text>
        <r>
          <rPr>
            <b/>
            <sz val="9"/>
            <color indexed="81"/>
            <rFont val="Tahoma"/>
            <family val="2"/>
          </rPr>
          <t>Registre el valor correspondiente al límite de alerta superior para el contenido de azucares totales en la sustancia</t>
        </r>
      </text>
    </comment>
    <comment ref="G40" authorId="0" shapeId="0" xr:uid="{1378A215-C0C1-41A7-A828-197F405B265E}">
      <text>
        <r>
          <rPr>
            <b/>
            <sz val="9"/>
            <color indexed="81"/>
            <rFont val="Tahoma"/>
            <family val="2"/>
          </rPr>
          <t>Registre el valor correspondiente al límite de control superior para el contenido de azucares totales en la sustancia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B8" authorId="0" shapeId="0" xr:uid="{146B968E-5F86-4E0C-9385-56D58B7B0A34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5DAA16CE-DBC9-4235-8510-12E622BD2A38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 xr:uid="{72028718-FE5E-44FF-BA12-8E9063F05FCA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 xr:uid="{673F15B2-C49A-434B-BF83-2DA817D793AC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9864A278-A8DE-4366-8840-9568D26ED459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076F967A-3F02-42A6-9A7C-AC0D9C997037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0BC6724A-895C-44AD-804F-2FA2F7CDF452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3AD014AB-852F-430F-AAA2-6EAC5845D804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4E9834-C994-4813-A89C-71E51A58BE68}" keepAlive="1" name="Consulta - CUADRO MANDO" description="Conexión a la consulta 'CUADRO MANDO' en el libro." type="5" refreshedVersion="6" background="1">
    <dbPr connection="Provider=Microsoft.Mashup.OleDb.1;Data Source=$Workbook$;Location=&quot;CUADRO MANDO&quot;;Extended Properties=&quot;&quot;" command="SELECT * FROM [CUADRO MANDO]"/>
  </connection>
  <connection id="2" xr16:uid="{00000000-0015-0000-FFFF-FFFF03000000}" keepAlive="1" name="Consulta - DUPLICADOS" description="Conexión a la consulta 'DUPLICADOS' en el libro." type="5" refreshedVersion="6" background="1" refreshOnLoad="1" saveData="1">
    <dbPr connection="Provider=Microsoft.Mashup.OleDb.1;Data Source=$Workbook$;Location=DUPLICADOS;Extended Properties=&quot;&quot;" command="SELECT * FROM [DUPLICADOS]"/>
  </connection>
  <connection id="3" xr16:uid="{802331EB-0966-4F63-A38A-22E9FFAE638A}" keepAlive="1" name="Consulta - LIMITES PRECISION" description="Conexión a la consulta 'LIMITES PRECISION' en el libro." type="5" refreshedVersion="6" background="1" saveData="1">
    <dbPr connection="Provider=Microsoft.Mashup.OleDb.1;Data Source=$Workbook$;Location=&quot;LIMITES PRECISION&quot;;Extended Properties=&quot;&quot;" command="SELECT * FROM [LIMITES PRECISION]"/>
  </connection>
  <connection id="4" xr16:uid="{A2EAC04B-F1C4-416A-AA98-FD92BCB109E2}" keepAlive="1" name="Consulta - LIMITES RECUPERACION" description="Conexión a la consulta 'LIMITES RECUPERACION' en el libro." type="5" refreshedVersion="6" background="1">
    <dbPr connection="Provider=Microsoft.Mashup.OleDb.1;Data Source=$Workbook$;Location=&quot;LIMITES RECUPERACION&quot;;Extended Properties=&quot;&quot;" command="SELECT * FROM [LIMITES RECUPERACION]"/>
  </connection>
  <connection id="5" xr16:uid="{00000000-0015-0000-FFFF-FFFF07000000}" keepAlive="1" name="Consulta - MUESTRAS" description="Conexión a la consulta 'MUESTRAS' en el libro." type="5" refreshedVersion="6" background="1" refreshOnLoad="1" saveData="1">
    <dbPr connection="Provider=Microsoft.Mashup.OleDb.1;Data Source=$Workbook$;Location=MUESTRAS;Extended Properties=&quot;&quot;" command="SELECT * FROM [MUESTRAS]"/>
  </connection>
  <connection id="6" xr16:uid="{4BED8E9F-8D43-4BC4-9B07-F5912DFFC27C}" keepAlive="1" name="Consulta - PRECISION" description="Conexión a la consulta 'PRECISION' en el libro." type="5" refreshedVersion="6" background="1" saveData="1">
    <dbPr connection="Provider=Microsoft.Mashup.OleDb.1;Data Source=$Workbook$;Location=PRECISION;Extended Properties=&quot;&quot;" command="SELECT * FROM [PRECISION]"/>
  </connection>
  <connection id="7" xr16:uid="{8A17C38D-8237-4725-AFD6-7824DE34A914}" keepAlive="1" name="Consulta - RECUPERACION" description="Conexión a la consulta 'RECUPERACION' en el libro." type="5" refreshedVersion="6" background="1" saveData="1">
    <dbPr connection="Provider=Microsoft.Mashup.OleDb.1;Data Source=$Workbook$;Location=RECUPERACION;Extended Properties=&quot;&quot;" command="SELECT * FROM [RECUPERACION]"/>
  </connection>
</connections>
</file>

<file path=xl/sharedStrings.xml><?xml version="1.0" encoding="utf-8"?>
<sst xmlns="http://schemas.openxmlformats.org/spreadsheetml/2006/main" count="559" uniqueCount="216">
  <si>
    <t>METODO</t>
  </si>
  <si>
    <t>ANALISTA</t>
  </si>
  <si>
    <t>UNIDADES</t>
  </si>
  <si>
    <t>FECHA DE ANALISIS</t>
  </si>
  <si>
    <t>ANALISIS DE MUESTRAS</t>
  </si>
  <si>
    <t>ENSAYO 1</t>
  </si>
  <si>
    <t>ml</t>
  </si>
  <si>
    <t>BALANZA</t>
  </si>
  <si>
    <t>%</t>
  </si>
  <si>
    <t>ID MUESTRA</t>
  </si>
  <si>
    <t>FECHA ACTUALIZACION</t>
  </si>
  <si>
    <t>LECTURA (g)</t>
  </si>
  <si>
    <t>CORRECCION (g)</t>
  </si>
  <si>
    <t>Pendiente</t>
  </si>
  <si>
    <t>Intercepto</t>
  </si>
  <si>
    <t>FECHA</t>
  </si>
  <si>
    <t>MATRIZ</t>
  </si>
  <si>
    <t>OBSERVACIONES</t>
  </si>
  <si>
    <t>0812-18</t>
  </si>
  <si>
    <t>FACTORES DE CORRECCIONEQUIPOS UTILIZADOS EN EL ENSAYO</t>
  </si>
  <si>
    <t>006</t>
  </si>
  <si>
    <t>ESTIMACION DE LA INCERTIDUMBRE POR FUENTES GLOBALES</t>
  </si>
  <si>
    <t>METODO DE REFERENCIA</t>
  </si>
  <si>
    <t>DATOS DE LA MUESTRA DE CONTROL DE CALIDAD</t>
  </si>
  <si>
    <t>DATOS DEL MATERIAL DE REFERENCIA</t>
  </si>
  <si>
    <t>GRÁFICO DE APORTES</t>
  </si>
  <si>
    <t>No.</t>
  </si>
  <si>
    <t>RESULTADO %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</si>
  <si>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</si>
  <si>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</si>
  <si>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</si>
  <si>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</si>
  <si>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</si>
  <si>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</si>
  <si>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</si>
  <si>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</si>
  <si>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</si>
  <si>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</si>
  <si>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</si>
  <si>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</si>
  <si>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</si>
  <si>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</si>
  <si>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</si>
  <si>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</si>
  <si>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</si>
  <si>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</si>
  <si>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</si>
  <si>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</si>
  <si>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</si>
  <si>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</si>
  <si>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</si>
  <si>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</si>
  <si>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</si>
  <si>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</si>
  <si>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</si>
  <si>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</si>
  <si>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</si>
  <si>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</si>
  <si>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</si>
  <si>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</si>
  <si>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</si>
  <si>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</si>
  <si>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</si>
  <si>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</si>
  <si>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ALIMENTOS ELABORADOS</t>
  </si>
  <si>
    <t>CARNE</t>
  </si>
  <si>
    <t>NUECES Y SEMILLAS</t>
  </si>
  <si>
    <t>NOTA: FAVOR NO MOVER NI INSERTAR NOMBRE DE COLUMNA A ESTA LISTA.</t>
  </si>
  <si>
    <t>SI SE DESEA AÑADIR OTRA OPCION, INSERTELA AL FINAL</t>
  </si>
  <si>
    <t>CERTIFICADO DE CALIBRACION</t>
  </si>
  <si>
    <t>DATOS DE LA MUESTRA</t>
  </si>
  <si>
    <t>1080-18</t>
  </si>
  <si>
    <t>1716-18</t>
  </si>
  <si>
    <t>DETERMINACION DE LOS LÍMITES DE LA CARTA CONTROL</t>
  </si>
  <si>
    <t>RPD %</t>
  </si>
  <si>
    <t>L. A</t>
  </si>
  <si>
    <t>L. C.</t>
  </si>
  <si>
    <t>C. V. %</t>
  </si>
  <si>
    <t>1017-18</t>
  </si>
  <si>
    <t>1012-18</t>
  </si>
  <si>
    <t>1024-18</t>
  </si>
  <si>
    <t>1010-18</t>
  </si>
  <si>
    <t>1118-18</t>
  </si>
  <si>
    <t>1358-18</t>
  </si>
  <si>
    <t>1359-18</t>
  </si>
  <si>
    <t>1360-18</t>
  </si>
  <si>
    <t>1361-18</t>
  </si>
  <si>
    <t>1362-18</t>
  </si>
  <si>
    <t>1363-18</t>
  </si>
  <si>
    <t>1481-18</t>
  </si>
  <si>
    <t>1537-18</t>
  </si>
  <si>
    <t>1538-18</t>
  </si>
  <si>
    <t>1539-18</t>
  </si>
  <si>
    <t>1540-18</t>
  </si>
  <si>
    <t>1743-18</t>
  </si>
  <si>
    <t>1785-18</t>
  </si>
  <si>
    <t>2125-18</t>
  </si>
  <si>
    <t>2126-18</t>
  </si>
  <si>
    <t>2127-18</t>
  </si>
  <si>
    <t>2164-18</t>
  </si>
  <si>
    <t>2219-18</t>
  </si>
  <si>
    <t>2220-18</t>
  </si>
  <si>
    <t>0972-18</t>
  </si>
  <si>
    <t>CEREALES Y PRODUCTOS DERIVADOS</t>
  </si>
  <si>
    <t>0975-18</t>
  </si>
  <si>
    <t>1182-18</t>
  </si>
  <si>
    <t>1484-18</t>
  </si>
  <si>
    <t>1524-18</t>
  </si>
  <si>
    <t>1609-18</t>
  </si>
  <si>
    <t>1617-18</t>
  </si>
  <si>
    <t>1731-18</t>
  </si>
  <si>
    <t>1732-18</t>
  </si>
  <si>
    <t>1803-18</t>
  </si>
  <si>
    <t>1854-18</t>
  </si>
  <si>
    <t>1902-18</t>
  </si>
  <si>
    <t>2035-18</t>
  </si>
  <si>
    <t>2100-18</t>
  </si>
  <si>
    <t>2117-18</t>
  </si>
  <si>
    <t>2221-18</t>
  </si>
  <si>
    <t>2315-18</t>
  </si>
  <si>
    <t>TIPO DE MUESTRA</t>
  </si>
  <si>
    <t>TIPOS DE MUESTRA</t>
  </si>
  <si>
    <t>MUESTRA DE RUTINA</t>
  </si>
  <si>
    <t>DUPLICADO</t>
  </si>
  <si>
    <t>BLANCO</t>
  </si>
  <si>
    <t>ESTADO DEL RESULTADO</t>
  </si>
  <si>
    <t>ACEPTADO</t>
  </si>
  <si>
    <t>UNIDADES REPORTE</t>
  </si>
  <si>
    <t>UNIDADES MASA</t>
  </si>
  <si>
    <t>g</t>
  </si>
  <si>
    <t>UNIDADES VOLUMEN</t>
  </si>
  <si>
    <t>TRAZABILIDAD</t>
  </si>
  <si>
    <t>TITULADOR</t>
  </si>
  <si>
    <t>LECTURA (ml)</t>
  </si>
  <si>
    <t>CORRECCION (ml)</t>
  </si>
  <si>
    <t>V 13082</t>
  </si>
  <si>
    <t>LAS</t>
  </si>
  <si>
    <t>LAI</t>
  </si>
  <si>
    <t>LCS</t>
  </si>
  <si>
    <t>LCI</t>
  </si>
  <si>
    <t>LC</t>
  </si>
  <si>
    <t>LA</t>
  </si>
  <si>
    <t>RPD% MEDIA</t>
  </si>
  <si>
    <t>SUSTANCIA</t>
  </si>
  <si>
    <t>LIMITES DE RECUPERACION PARA LOS ESTANDARES DE CONTROL</t>
  </si>
  <si>
    <t>RECHAZADO</t>
  </si>
  <si>
    <t>LIMITES CARTA CONTROL DE PRECISION</t>
  </si>
  <si>
    <t>RPD%</t>
  </si>
  <si>
    <t>PESO MUESTRA (g)</t>
  </si>
  <si>
    <t>PESO MUESTRA CORREGIDO (g)</t>
  </si>
  <si>
    <t>JMFR</t>
  </si>
  <si>
    <t>AOXLAB S.A.S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</si>
  <si>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</si>
  <si>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</si>
  <si>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</si>
  <si>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</si>
  <si>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</si>
  <si>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</si>
  <si>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</si>
  <si>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</si>
  <si>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</si>
  <si>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</si>
  <si>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</si>
  <si>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</si>
  <si>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</si>
  <si>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</si>
  <si>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</si>
  <si>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</si>
  <si>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</si>
  <si>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</si>
  <si>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</si>
  <si>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</si>
  <si>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</si>
  <si>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</si>
  <si>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</si>
  <si>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</si>
  <si>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</si>
  <si>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</si>
  <si>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</si>
  <si>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</si>
  <si>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</si>
  <si>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Identificación:</t>
  </si>
  <si>
    <t xml:space="preserve">Revisión: </t>
  </si>
  <si>
    <t>Inicio de vigencia:</t>
  </si>
  <si>
    <t>Revisión:</t>
  </si>
  <si>
    <t xml:space="preserve">Inicio de vigencia: </t>
  </si>
  <si>
    <t>WFRP</t>
  </si>
  <si>
    <t>MATERIAL DE REFERENCIA</t>
  </si>
  <si>
    <t>STD D01</t>
  </si>
  <si>
    <t>STD D02</t>
  </si>
  <si>
    <t>STD T01</t>
  </si>
  <si>
    <t>STD T02</t>
  </si>
  <si>
    <t>CRM 01</t>
  </si>
  <si>
    <t>SRM 3233</t>
  </si>
  <si>
    <t>INFORMACION SOBRE LA PREPARACION DE CONTROLES DE CALIDAD</t>
  </si>
  <si>
    <t>CRM 02</t>
  </si>
  <si>
    <t>%R</t>
  </si>
  <si>
    <t>LIMITE DE REPORTE %</t>
  </si>
  <si>
    <t>Cuadro de mando para el ensayo de azúcares totales en alimentos</t>
  </si>
  <si>
    <t>FACTOR DE DILUCION</t>
  </si>
  <si>
    <t>VOLUMEN MUESTRA (ml)</t>
  </si>
  <si>
    <t>VOLUMEN DE AZUCAR INVERTIDO UTILIZADO (ml)</t>
  </si>
  <si>
    <t>CONCENTRACION AZUCAR INVERTIDO (g/ml)</t>
  </si>
  <si>
    <t>FACTOR DE FEHLING</t>
  </si>
  <si>
    <t>2304-2018</t>
  </si>
  <si>
    <t>VOLUMEN DE MUESTRA UTILIZADO (ml)</t>
  </si>
  <si>
    <t>AZUCARES TOTALES (%)</t>
  </si>
  <si>
    <t>BURETA</t>
  </si>
  <si>
    <t>REVISÓ</t>
  </si>
  <si>
    <t>DUPLICADOS.AZUCARES TOTALES (%)</t>
  </si>
  <si>
    <t>2305-2018</t>
  </si>
  <si>
    <t>SACAROSA</t>
  </si>
  <si>
    <t>VR DIANA</t>
  </si>
  <si>
    <t>VR. DIANA %</t>
  </si>
  <si>
    <t>ESTANDAR DE SACAROSA</t>
  </si>
  <si>
    <t>SOFT-TC-026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</si>
</sst>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"/>
    <numFmt numFmtId="166" formatCode="yyyy\-mm\-dd;@"/>
    <numFmt numFmtId="167" formatCode="0.0000"/>
    <numFmt numFmtId="168" formatCode="0.0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2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8"/>
      <color theme="3"/>
      <name val="Arial"/>
      <family val="2"/>
    </font>
    <font>
      <b/>
      <sz val="24"/>
      <color theme="3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 tint="-0.499984740745262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1"/>
      <color theme="3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99">
    <xf numFmtId="0" fontId="0" fillId="0" borderId="0" xfId="0"/>
    <xf numFmtId="0" fontId="3" fillId="0" borderId="0" xfId="0" applyFont="1" applyAlignment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164" fontId="0" fillId="0" borderId="13" xfId="1" applyNumberFormat="1" applyFont="1" applyBorder="1"/>
    <xf numFmtId="0" fontId="0" fillId="0" borderId="6" xfId="0" applyBorder="1"/>
    <xf numFmtId="0" fontId="0" fillId="0" borderId="4" xfId="0" applyBorder="1"/>
    <xf numFmtId="165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14" fontId="0" fillId="0" borderId="13" xfId="0" applyNumberFormat="1" applyBorder="1"/>
    <xf numFmtId="14" fontId="0" fillId="0" borderId="6" xfId="0" applyNumberFormat="1" applyBorder="1"/>
    <xf numFmtId="0" fontId="2" fillId="0" borderId="0" xfId="0" applyFont="1"/>
    <xf numFmtId="49" fontId="0" fillId="0" borderId="0" xfId="0" applyNumberFormat="1"/>
    <xf numFmtId="0" fontId="2" fillId="0" borderId="0" xfId="0" applyFont="1" applyAlignment="1"/>
    <xf numFmtId="0" fontId="2" fillId="2" borderId="11" xfId="0" applyFont="1" applyFill="1" applyBorder="1"/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2" fillId="3" borderId="23" xfId="0" applyFont="1" applyFill="1" applyBorder="1"/>
    <xf numFmtId="0" fontId="2" fillId="0" borderId="24" xfId="0" applyFont="1" applyBorder="1"/>
    <xf numFmtId="0" fontId="0" fillId="2" borderId="11" xfId="0" applyFill="1" applyBorder="1"/>
    <xf numFmtId="0" fontId="0" fillId="3" borderId="25" xfId="0" applyFill="1" applyBorder="1"/>
    <xf numFmtId="167" fontId="0" fillId="0" borderId="20" xfId="0" applyNumberFormat="1" applyBorder="1"/>
    <xf numFmtId="0" fontId="2" fillId="2" borderId="13" xfId="0" applyFont="1" applyFill="1" applyBorder="1"/>
    <xf numFmtId="0" fontId="0" fillId="3" borderId="11" xfId="0" applyFill="1" applyBorder="1"/>
    <xf numFmtId="167" fontId="0" fillId="0" borderId="13" xfId="0" applyNumberFormat="1" applyBorder="1"/>
    <xf numFmtId="0" fontId="0" fillId="3" borderId="4" xfId="0" applyFill="1" applyBorder="1"/>
    <xf numFmtId="167" fontId="0" fillId="0" borderId="6" xfId="0" applyNumberFormat="1" applyBorder="1"/>
    <xf numFmtId="0" fontId="2" fillId="2" borderId="4" xfId="0" applyFont="1" applyFill="1" applyBorder="1"/>
    <xf numFmtId="0" fontId="0" fillId="0" borderId="0" xfId="0" applyAlignment="1">
      <alignment horizontal="center"/>
    </xf>
    <xf numFmtId="0" fontId="0" fillId="2" borderId="4" xfId="0" applyFill="1" applyBorder="1"/>
    <xf numFmtId="0" fontId="0" fillId="4" borderId="5" xfId="0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5" fontId="0" fillId="0" borderId="5" xfId="0" applyNumberFormat="1" applyBorder="1"/>
    <xf numFmtId="165" fontId="0" fillId="0" borderId="6" xfId="0" applyNumberFormat="1" applyBorder="1"/>
    <xf numFmtId="166" fontId="0" fillId="4" borderId="12" xfId="0" applyNumberFormat="1" applyFill="1" applyBorder="1" applyProtection="1">
      <protection locked="0"/>
    </xf>
    <xf numFmtId="0" fontId="0" fillId="2" borderId="3" xfId="0" applyFont="1" applyFill="1" applyBorder="1"/>
    <xf numFmtId="0" fontId="0" fillId="2" borderId="6" xfId="0" applyFont="1" applyFill="1" applyBorder="1"/>
    <xf numFmtId="10" fontId="0" fillId="0" borderId="13" xfId="1" applyNumberFormat="1" applyFont="1" applyBorder="1"/>
    <xf numFmtId="10" fontId="0" fillId="0" borderId="6" xfId="1" applyNumberFormat="1" applyFont="1" applyBorder="1"/>
    <xf numFmtId="10" fontId="0" fillId="0" borderId="3" xfId="0" applyNumberFormat="1" applyBorder="1"/>
    <xf numFmtId="10" fontId="0" fillId="0" borderId="13" xfId="0" applyNumberFormat="1" applyBorder="1"/>
    <xf numFmtId="10" fontId="0" fillId="0" borderId="6" xfId="0" applyNumberFormat="1" applyBorder="1"/>
    <xf numFmtId="0" fontId="2" fillId="0" borderId="11" xfId="0" applyFont="1" applyBorder="1"/>
    <xf numFmtId="0" fontId="0" fillId="0" borderId="0" xfId="0" applyNumberFormat="1"/>
    <xf numFmtId="10" fontId="0" fillId="0" borderId="19" xfId="1" applyNumberFormat="1" applyFont="1" applyBorder="1"/>
    <xf numFmtId="11" fontId="0" fillId="0" borderId="12" xfId="0" applyNumberFormat="1" applyBorder="1"/>
    <xf numFmtId="11" fontId="0" fillId="0" borderId="5" xfId="0" applyNumberFormat="1" applyBorder="1"/>
    <xf numFmtId="11" fontId="0" fillId="0" borderId="0" xfId="0" applyNumberFormat="1"/>
    <xf numFmtId="0" fontId="0" fillId="0" borderId="28" xfId="0" applyBorder="1"/>
    <xf numFmtId="166" fontId="0" fillId="0" borderId="0" xfId="0" applyNumberFormat="1" applyBorder="1"/>
    <xf numFmtId="10" fontId="0" fillId="0" borderId="29" xfId="1" applyNumberFormat="1" applyFont="1" applyBorder="1"/>
    <xf numFmtId="0" fontId="0" fillId="0" borderId="30" xfId="0" applyBorder="1"/>
    <xf numFmtId="164" fontId="0" fillId="0" borderId="0" xfId="1" applyNumberFormat="1" applyFont="1"/>
    <xf numFmtId="0" fontId="0" fillId="0" borderId="0" xfId="0" applyProtection="1">
      <protection locked="0"/>
    </xf>
    <xf numFmtId="10" fontId="0" fillId="0" borderId="0" xfId="1" applyNumberFormat="1" applyFont="1"/>
    <xf numFmtId="167" fontId="0" fillId="0" borderId="0" xfId="0" applyNumberFormat="1"/>
    <xf numFmtId="167" fontId="2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22" fontId="0" fillId="0" borderId="0" xfId="0" applyNumberFormat="1"/>
    <xf numFmtId="9" fontId="0" fillId="0" borderId="0" xfId="1" applyFont="1"/>
    <xf numFmtId="0" fontId="11" fillId="6" borderId="0" xfId="0" applyFont="1" applyFill="1" applyBorder="1" applyAlignment="1">
      <alignment horizontal="center"/>
    </xf>
    <xf numFmtId="0" fontId="0" fillId="0" borderId="0" xfId="1" applyNumberFormat="1" applyFont="1"/>
    <xf numFmtId="167" fontId="0" fillId="0" borderId="0" xfId="0" applyNumberForma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/>
    <xf numFmtId="0" fontId="12" fillId="0" borderId="0" xfId="0" applyFont="1"/>
    <xf numFmtId="0" fontId="13" fillId="0" borderId="30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4" fillId="0" borderId="3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49" fontId="4" fillId="0" borderId="32" xfId="0" applyNumberFormat="1" applyFont="1" applyBorder="1" applyProtection="1">
      <protection locked="0"/>
    </xf>
    <xf numFmtId="166" fontId="0" fillId="0" borderId="33" xfId="0" applyNumberFormat="1" applyBorder="1" applyProtection="1">
      <protection locked="0"/>
    </xf>
    <xf numFmtId="0" fontId="5" fillId="0" borderId="33" xfId="0" applyFont="1" applyBorder="1" applyProtection="1">
      <protection locked="0"/>
    </xf>
    <xf numFmtId="167" fontId="5" fillId="0" borderId="33" xfId="0" applyNumberFormat="1" applyFont="1" applyBorder="1" applyProtection="1">
      <protection locked="0"/>
    </xf>
    <xf numFmtId="2" fontId="0" fillId="0" borderId="33" xfId="0" applyNumberFormat="1" applyBorder="1" applyProtection="1">
      <protection locked="0"/>
    </xf>
    <xf numFmtId="164" fontId="0" fillId="0" borderId="33" xfId="1" applyNumberFormat="1" applyFont="1" applyBorder="1" applyProtection="1">
      <protection locked="0"/>
    </xf>
    <xf numFmtId="10" fontId="11" fillId="6" borderId="0" xfId="1" applyNumberFormat="1" applyFont="1" applyFill="1" applyBorder="1" applyAlignment="1">
      <alignment horizontal="center"/>
    </xf>
    <xf numFmtId="0" fontId="3" fillId="0" borderId="35" xfId="0" applyFont="1" applyBorder="1" applyAlignment="1"/>
    <xf numFmtId="0" fontId="3" fillId="0" borderId="38" xfId="0" applyFont="1" applyBorder="1" applyAlignment="1"/>
    <xf numFmtId="0" fontId="3" fillId="0" borderId="18" xfId="0" applyFont="1" applyBorder="1" applyAlignment="1"/>
    <xf numFmtId="0" fontId="28" fillId="0" borderId="12" xfId="0" applyFont="1" applyBorder="1"/>
    <xf numFmtId="0" fontId="29" fillId="0" borderId="12" xfId="0" applyFont="1" applyBorder="1"/>
    <xf numFmtId="49" fontId="28" fillId="0" borderId="12" xfId="0" applyNumberFormat="1" applyFont="1" applyBorder="1"/>
    <xf numFmtId="0" fontId="28" fillId="0" borderId="12" xfId="0" applyFont="1" applyBorder="1" applyProtection="1">
      <protection locked="0"/>
    </xf>
    <xf numFmtId="0" fontId="30" fillId="0" borderId="12" xfId="0" applyFont="1" applyBorder="1"/>
    <xf numFmtId="0" fontId="7" fillId="0" borderId="5" xfId="0" applyFont="1" applyBorder="1"/>
    <xf numFmtId="49" fontId="29" fillId="0" borderId="5" xfId="0" applyNumberFormat="1" applyFont="1" applyBorder="1"/>
    <xf numFmtId="0" fontId="30" fillId="0" borderId="5" xfId="0" applyFont="1" applyBorder="1"/>
    <xf numFmtId="0" fontId="7" fillId="0" borderId="5" xfId="0" applyFont="1" applyBorder="1" applyProtection="1">
      <protection locked="0"/>
    </xf>
    <xf numFmtId="0" fontId="30" fillId="0" borderId="13" xfId="0" applyFont="1" applyBorder="1"/>
    <xf numFmtId="166" fontId="30" fillId="0" borderId="6" xfId="0" applyNumberFormat="1" applyFont="1" applyBorder="1"/>
    <xf numFmtId="0" fontId="32" fillId="0" borderId="0" xfId="0" applyFont="1" applyBorder="1" applyAlignment="1" applyProtection="1">
      <alignment vertical="center"/>
    </xf>
    <xf numFmtId="2" fontId="0" fillId="0" borderId="0" xfId="0" applyNumberFormat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vertical="center"/>
    </xf>
    <xf numFmtId="0" fontId="18" fillId="0" borderId="35" xfId="0" applyFont="1" applyBorder="1" applyAlignment="1">
      <alignment vertical="center" wrapText="1"/>
    </xf>
    <xf numFmtId="0" fontId="41" fillId="0" borderId="14" xfId="0" applyFont="1" applyBorder="1" applyAlignment="1">
      <alignment horizontal="left" vertical="center" wrapText="1"/>
    </xf>
    <xf numFmtId="0" fontId="18" fillId="0" borderId="35" xfId="0" applyFont="1" applyBorder="1" applyAlignment="1">
      <alignment wrapText="1"/>
    </xf>
    <xf numFmtId="166" fontId="41" fillId="0" borderId="14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left" vertical="center" wrapText="1"/>
    </xf>
    <xf numFmtId="166" fontId="42" fillId="0" borderId="12" xfId="0" applyNumberFormat="1" applyFont="1" applyBorder="1" applyAlignment="1">
      <alignment horizontal="left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wrapText="1"/>
    </xf>
    <xf numFmtId="0" fontId="16" fillId="0" borderId="12" xfId="0" applyFont="1" applyBorder="1" applyAlignment="1">
      <alignment vertical="center" wrapText="1"/>
    </xf>
    <xf numFmtId="10" fontId="0" fillId="5" borderId="0" xfId="1" applyNumberFormat="1" applyFont="1" applyFill="1" applyBorder="1" applyProtection="1">
      <protection locked="0"/>
    </xf>
    <xf numFmtId="10" fontId="0" fillId="0" borderId="0" xfId="1" applyNumberFormat="1" applyFont="1" applyBorder="1" applyProtection="1">
      <protection locked="0"/>
    </xf>
    <xf numFmtId="164" fontId="0" fillId="0" borderId="0" xfId="1" applyNumberFormat="1" applyFont="1" applyProtection="1">
      <protection locked="0"/>
    </xf>
    <xf numFmtId="0" fontId="6" fillId="0" borderId="0" xfId="0" applyFont="1"/>
    <xf numFmtId="0" fontId="44" fillId="0" borderId="0" xfId="0" applyFont="1"/>
    <xf numFmtId="0" fontId="22" fillId="0" borderId="35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 wrapText="1"/>
    </xf>
    <xf numFmtId="0" fontId="22" fillId="0" borderId="35" xfId="0" applyFont="1" applyBorder="1" applyAlignment="1">
      <alignment wrapText="1"/>
    </xf>
    <xf numFmtId="166" fontId="45" fillId="0" borderId="14" xfId="0" applyNumberFormat="1" applyFont="1" applyBorder="1" applyAlignment="1">
      <alignment horizontal="left" wrapText="1"/>
    </xf>
    <xf numFmtId="0" fontId="1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14" xfId="0" applyFont="1" applyBorder="1" applyAlignment="1" applyProtection="1">
      <alignment horizontal="left" vertical="center" wrapText="1"/>
      <protection locked="0"/>
    </xf>
    <xf numFmtId="166" fontId="41" fillId="0" borderId="14" xfId="0" applyNumberFormat="1" applyFont="1" applyBorder="1" applyAlignment="1" applyProtection="1">
      <alignment horizontal="left" wrapText="1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 applyProtection="1">
      <alignment vertical="center" wrapText="1"/>
      <protection locked="0"/>
    </xf>
    <xf numFmtId="0" fontId="36" fillId="0" borderId="12" xfId="0" applyFont="1" applyBorder="1" applyAlignment="1" applyProtection="1">
      <alignment horizontal="center" vertical="center" wrapText="1"/>
      <protection locked="0"/>
    </xf>
    <xf numFmtId="0" fontId="36" fillId="0" borderId="12" xfId="0" applyFont="1" applyBorder="1" applyAlignment="1" applyProtection="1">
      <alignment vertical="center" wrapText="1"/>
      <protection locked="0"/>
    </xf>
    <xf numFmtId="0" fontId="37" fillId="0" borderId="40" xfId="0" applyFont="1" applyBorder="1" applyAlignment="1" applyProtection="1">
      <alignment horizontal="center" vertical="center" wrapText="1"/>
      <protection locked="0"/>
    </xf>
    <xf numFmtId="0" fontId="37" fillId="0" borderId="40" xfId="0" applyFont="1" applyBorder="1" applyAlignment="1" applyProtection="1">
      <alignment vertical="center" wrapText="1"/>
      <protection locked="0"/>
    </xf>
    <xf numFmtId="166" fontId="5" fillId="0" borderId="33" xfId="0" applyNumberFormat="1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29" xfId="0" applyBorder="1" applyProtection="1">
      <protection locked="0"/>
    </xf>
    <xf numFmtId="166" fontId="0" fillId="0" borderId="0" xfId="0" applyNumberFormat="1"/>
    <xf numFmtId="10" fontId="0" fillId="0" borderId="0" xfId="1" applyNumberFormat="1" applyFont="1" applyProtection="1"/>
    <xf numFmtId="0" fontId="48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wrapText="1"/>
    </xf>
    <xf numFmtId="166" fontId="49" fillId="0" borderId="12" xfId="0" applyNumberFormat="1" applyFont="1" applyBorder="1" applyAlignment="1">
      <alignment horizontal="left" wrapText="1"/>
    </xf>
    <xf numFmtId="10" fontId="30" fillId="0" borderId="5" xfId="0" applyNumberFormat="1" applyFont="1" applyBorder="1"/>
    <xf numFmtId="2" fontId="51" fillId="0" borderId="33" xfId="0" applyNumberFormat="1" applyFont="1" applyBorder="1" applyProtection="1">
      <protection locked="0"/>
    </xf>
    <xf numFmtId="1" fontId="0" fillId="0" borderId="33" xfId="0" applyNumberFormat="1" applyBorder="1" applyProtection="1">
      <protection locked="0"/>
    </xf>
    <xf numFmtId="2" fontId="0" fillId="0" borderId="33" xfId="1" applyNumberFormat="1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0" fillId="0" borderId="0" xfId="0" applyNumberFormat="1" applyProtection="1">
      <protection locked="0"/>
    </xf>
    <xf numFmtId="167" fontId="15" fillId="0" borderId="33" xfId="0" applyNumberFormat="1" applyFont="1" applyFill="1" applyBorder="1" applyProtection="1">
      <protection hidden="1"/>
    </xf>
    <xf numFmtId="2" fontId="51" fillId="0" borderId="33" xfId="0" applyNumberFormat="1" applyFont="1" applyFill="1" applyBorder="1" applyProtection="1">
      <protection locked="0"/>
    </xf>
    <xf numFmtId="168" fontId="15" fillId="0" borderId="33" xfId="1" applyNumberFormat="1" applyFont="1" applyFill="1" applyBorder="1" applyProtection="1">
      <protection hidden="1"/>
    </xf>
    <xf numFmtId="10" fontId="15" fillId="0" borderId="33" xfId="1" applyNumberFormat="1" applyFont="1" applyFill="1" applyBorder="1" applyProtection="1">
      <protection hidden="1"/>
    </xf>
    <xf numFmtId="166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5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166" fontId="0" fillId="0" borderId="12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0" fontId="0" fillId="0" borderId="26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quotePrefix="1" applyFill="1" applyBorder="1" applyProtection="1">
      <protection locked="0"/>
    </xf>
    <xf numFmtId="167" fontId="0" fillId="4" borderId="6" xfId="0" applyNumberFormat="1" applyFill="1" applyBorder="1" applyProtection="1">
      <protection locked="0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1" fillId="0" borderId="35" xfId="4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5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28" fillId="0" borderId="12" xfId="0" applyFont="1" applyBorder="1"/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8" fillId="0" borderId="5" xfId="0" applyFont="1" applyBorder="1"/>
    <xf numFmtId="0" fontId="7" fillId="0" borderId="3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9" fillId="0" borderId="12" xfId="0" applyFont="1" applyBorder="1"/>
    <xf numFmtId="49" fontId="28" fillId="0" borderId="5" xfId="0" applyNumberFormat="1" applyFont="1" applyBorder="1"/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1" fillId="0" borderId="2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6" fillId="0" borderId="36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166" fontId="42" fillId="0" borderId="35" xfId="0" applyNumberFormat="1" applyFont="1" applyBorder="1" applyAlignment="1">
      <alignment horizontal="center" wrapText="1"/>
    </xf>
    <xf numFmtId="166" fontId="42" fillId="0" borderId="38" xfId="0" applyNumberFormat="1" applyFont="1" applyBorder="1" applyAlignment="1">
      <alignment horizontal="center" wrapText="1"/>
    </xf>
    <xf numFmtId="166" fontId="42" fillId="0" borderId="14" xfId="0" applyNumberFormat="1" applyFont="1" applyBorder="1" applyAlignment="1">
      <alignment horizont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wrapText="1"/>
    </xf>
    <xf numFmtId="0" fontId="20" fillId="0" borderId="38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right" vertical="center" wrapText="1"/>
    </xf>
    <xf numFmtId="0" fontId="41" fillId="0" borderId="14" xfId="0" applyFont="1" applyBorder="1" applyAlignment="1">
      <alignment horizontal="right" vertical="center" wrapText="1"/>
    </xf>
    <xf numFmtId="166" fontId="41" fillId="0" borderId="35" xfId="0" applyNumberFormat="1" applyFont="1" applyBorder="1" applyAlignment="1">
      <alignment horizontal="right" wrapText="1"/>
    </xf>
    <xf numFmtId="166" fontId="41" fillId="0" borderId="14" xfId="0" applyNumberFormat="1" applyFont="1" applyBorder="1" applyAlignment="1">
      <alignment horizontal="right" wrapText="1"/>
    </xf>
    <xf numFmtId="0" fontId="18" fillId="0" borderId="35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5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24" fillId="0" borderId="3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0" fillId="2" borderId="16" xfId="0" applyFill="1" applyBorder="1"/>
    <xf numFmtId="0" fontId="0" fillId="2" borderId="14" xfId="0" applyFill="1" applyBorder="1"/>
    <xf numFmtId="0" fontId="2" fillId="2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2" borderId="17" xfId="0" applyFill="1" applyBorder="1"/>
    <xf numFmtId="0" fontId="0" fillId="2" borderId="15" xfId="0" applyFill="1" applyBorder="1"/>
    <xf numFmtId="0" fontId="8" fillId="3" borderId="44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166" formatCode="yyyy\-mm\-dd;@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0.0000"/>
    </dxf>
    <dxf>
      <numFmt numFmtId="14" formatCode="0.00%"/>
      <protection locked="1" hidden="0"/>
    </dxf>
    <dxf>
      <protection locked="0" hidden="0"/>
    </dxf>
    <dxf>
      <protection locked="0" hidden="0"/>
    </dxf>
    <dxf>
      <protection locked="1" hidden="1"/>
    </dxf>
    <dxf>
      <numFmt numFmtId="166" formatCode="yyyy\-mm\-dd;@"/>
      <protection locked="1" hidden="1"/>
    </dxf>
    <dxf>
      <protection locked="0" hidden="0"/>
    </dxf>
    <dxf>
      <border diagonalUp="0" diagonalDown="0">
        <left style="thin">
          <color auto="1"/>
        </left>
        <right style="medium">
          <color auto="1"/>
        </right>
        <top/>
        <bottom/>
        <vertical style="thin">
          <color auto="1"/>
        </vertical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14" formatCode="0.00%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168" formatCode="0.00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" formatCode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167" formatCode="0.0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0.000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border diagonalUp="0" diagonalDown="0">
        <left style="medium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bottom/>
        <vertical style="thin">
          <color auto="1"/>
        </vertical>
        <horizontal/>
      </border>
    </dxf>
    <dxf>
      <font>
        <color rgb="FFFF0000"/>
      </font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 TITULADOR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9505987984193363E-3"/>
                  <c:y val="-0.12551778606835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mando'!$F$11:$F$13</c:f>
            </c:numRef>
          </c:xVal>
          <c:yVal>
            <c:numRef>
              <c:f>'Cuadro de mando'!$G$11:$G$13</c:f>
            </c:numRef>
          </c:yVal>
          <c:smooth val="0"/>
          <c:extLst>
            <c:ext xmlns:c16="http://schemas.microsoft.com/office/drawing/2014/chart" uri="{C3380CC4-5D6E-409C-BE32-E72D297353CC}">
              <c16:uniqueId val="{00000000-B292-46B6-B20D-0D3AD26A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33624"/>
        <c:axId val="405678872"/>
      </c:scatterChart>
      <c:valAx>
        <c:axId val="512633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VOLUMNE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678872"/>
        <c:crosses val="autoZero"/>
        <c:crossBetween val="midCat"/>
      </c:valAx>
      <c:valAx>
        <c:axId val="40567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CORRECCION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2633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'R%'!$A$5</c:f>
          <c:strCache>
            <c:ptCount val="1"/>
            <c:pt idx="0">
              <c:v>GRAFICO CONTROL DE RECUPERACION PARA EL ESTANDAR DE SACAROSA ENTRE 2018-09-17 Y 2018-09-26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'R%'!$G$6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3"/>
                <c:lvl>
                  <c:pt idx="0">
                    <c:v>SRM 3233</c:v>
                  </c:pt>
                  <c:pt idx="1">
                    <c:v>SRM 3233</c:v>
                  </c:pt>
                  <c:pt idx="2">
                    <c:v>SRM 3233</c:v>
                  </c:pt>
                </c:lvl>
                <c:lvl>
                  <c:pt idx="0">
                    <c:v>NUECES Y SEMILLAS</c:v>
                  </c:pt>
                  <c:pt idx="1">
                    <c:v>ALIMENTOS ELABORADOS</c:v>
                  </c:pt>
                  <c:pt idx="2">
                    <c:v>ALIMENTOS ELABORADOS</c:v>
                  </c:pt>
                </c:lvl>
                <c:lvl>
                  <c:pt idx="0">
                    <c:v>MATERIAL DE REFERENCIA</c:v>
                  </c:pt>
                  <c:pt idx="1">
                    <c:v>MATERIAL DE REFERENCIA</c:v>
                  </c:pt>
                  <c:pt idx="2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2018-09-24</c:v>
                  </c:pt>
                </c:lvl>
                <c:lvl>
                  <c:pt idx="0">
                    <c:v>STD T01</c:v>
                  </c:pt>
                  <c:pt idx="1">
                    <c:v>CRM 01</c:v>
                  </c:pt>
                  <c:pt idx="2">
                    <c:v>CRM 02</c:v>
                  </c:pt>
                </c:lvl>
              </c:multiLvlStrCache>
            </c:multiLvlStrRef>
          </c:cat>
          <c:val>
            <c:numRef>
              <c:f>'R%'!$G$7:$G$12</c:f>
              <c:numCache>
                <c:formatCode>0.00%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1DE-4FFD-BB6E-1CF273371325}"/>
            </c:ext>
          </c:extLst>
        </c:ser>
        <c:ser>
          <c:idx val="2"/>
          <c:order val="2"/>
          <c:tx>
            <c:strRef>
              <c:f>'R%'!$H$6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3"/>
                <c:lvl>
                  <c:pt idx="0">
                    <c:v>SRM 3233</c:v>
                  </c:pt>
                  <c:pt idx="1">
                    <c:v>SRM 3233</c:v>
                  </c:pt>
                  <c:pt idx="2">
                    <c:v>SRM 3233</c:v>
                  </c:pt>
                </c:lvl>
                <c:lvl>
                  <c:pt idx="0">
                    <c:v>NUECES Y SEMILLAS</c:v>
                  </c:pt>
                  <c:pt idx="1">
                    <c:v>ALIMENTOS ELABORADOS</c:v>
                  </c:pt>
                  <c:pt idx="2">
                    <c:v>ALIMENTOS ELABORADOS</c:v>
                  </c:pt>
                </c:lvl>
                <c:lvl>
                  <c:pt idx="0">
                    <c:v>MATERIAL DE REFERENCIA</c:v>
                  </c:pt>
                  <c:pt idx="1">
                    <c:v>MATERIAL DE REFERENCIA</c:v>
                  </c:pt>
                  <c:pt idx="2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2018-09-24</c:v>
                  </c:pt>
                </c:lvl>
                <c:lvl>
                  <c:pt idx="0">
                    <c:v>STD T01</c:v>
                  </c:pt>
                  <c:pt idx="1">
                    <c:v>CRM 01</c:v>
                  </c:pt>
                  <c:pt idx="2">
                    <c:v>CRM 02</c:v>
                  </c:pt>
                </c:lvl>
              </c:multiLvlStrCache>
            </c:multiLvlStrRef>
          </c:cat>
          <c:val>
            <c:numRef>
              <c:f>'R%'!$H$7:$H$12</c:f>
              <c:numCache>
                <c:formatCode>0.00%</c:formatCode>
                <c:ptCount val="3"/>
                <c:pt idx="0">
                  <c:v>0.97</c:v>
                </c:pt>
                <c:pt idx="1">
                  <c:v>0.97</c:v>
                </c:pt>
                <c:pt idx="2">
                  <c:v>0.97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1DE-4FFD-BB6E-1CF273371325}"/>
            </c:ext>
          </c:extLst>
        </c:ser>
        <c:ser>
          <c:idx val="3"/>
          <c:order val="3"/>
          <c:tx>
            <c:strRef>
              <c:f>'R%'!$I$6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3"/>
                <c:lvl>
                  <c:pt idx="0">
                    <c:v>SRM 3233</c:v>
                  </c:pt>
                  <c:pt idx="1">
                    <c:v>SRM 3233</c:v>
                  </c:pt>
                  <c:pt idx="2">
                    <c:v>SRM 3233</c:v>
                  </c:pt>
                </c:lvl>
                <c:lvl>
                  <c:pt idx="0">
                    <c:v>NUECES Y SEMILLAS</c:v>
                  </c:pt>
                  <c:pt idx="1">
                    <c:v>ALIMENTOS ELABORADOS</c:v>
                  </c:pt>
                  <c:pt idx="2">
                    <c:v>ALIMENTOS ELABORADOS</c:v>
                  </c:pt>
                </c:lvl>
                <c:lvl>
                  <c:pt idx="0">
                    <c:v>MATERIAL DE REFERENCIA</c:v>
                  </c:pt>
                  <c:pt idx="1">
                    <c:v>MATERIAL DE REFERENCIA</c:v>
                  </c:pt>
                  <c:pt idx="2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2018-09-24</c:v>
                  </c:pt>
                </c:lvl>
                <c:lvl>
                  <c:pt idx="0">
                    <c:v>STD T01</c:v>
                  </c:pt>
                  <c:pt idx="1">
                    <c:v>CRM 01</c:v>
                  </c:pt>
                  <c:pt idx="2">
                    <c:v>CRM 02</c:v>
                  </c:pt>
                </c:lvl>
              </c:multiLvlStrCache>
            </c:multiLvlStrRef>
          </c:cat>
          <c:val>
            <c:numRef>
              <c:f>'R%'!$I$7:$I$12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E-4FFD-BB6E-1CF273371325}"/>
            </c:ext>
          </c:extLst>
        </c:ser>
        <c:ser>
          <c:idx val="4"/>
          <c:order val="4"/>
          <c:tx>
            <c:strRef>
              <c:f>'R%'!$J$6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3"/>
                <c:lvl>
                  <c:pt idx="0">
                    <c:v>SRM 3233</c:v>
                  </c:pt>
                  <c:pt idx="1">
                    <c:v>SRM 3233</c:v>
                  </c:pt>
                  <c:pt idx="2">
                    <c:v>SRM 3233</c:v>
                  </c:pt>
                </c:lvl>
                <c:lvl>
                  <c:pt idx="0">
                    <c:v>NUECES Y SEMILLAS</c:v>
                  </c:pt>
                  <c:pt idx="1">
                    <c:v>ALIMENTOS ELABORADOS</c:v>
                  </c:pt>
                  <c:pt idx="2">
                    <c:v>ALIMENTOS ELABORADOS</c:v>
                  </c:pt>
                </c:lvl>
                <c:lvl>
                  <c:pt idx="0">
                    <c:v>MATERIAL DE REFERENCIA</c:v>
                  </c:pt>
                  <c:pt idx="1">
                    <c:v>MATERIAL DE REFERENCIA</c:v>
                  </c:pt>
                  <c:pt idx="2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2018-09-24</c:v>
                  </c:pt>
                </c:lvl>
                <c:lvl>
                  <c:pt idx="0">
                    <c:v>STD T01</c:v>
                  </c:pt>
                  <c:pt idx="1">
                    <c:v>CRM 01</c:v>
                  </c:pt>
                  <c:pt idx="2">
                    <c:v>CRM 02</c:v>
                  </c:pt>
                </c:lvl>
              </c:multiLvlStrCache>
            </c:multiLvlStrRef>
          </c:cat>
          <c:val>
            <c:numRef>
              <c:f>'R%'!$J$7:$J$12</c:f>
              <c:numCache>
                <c:formatCode>0.00%</c:formatCode>
                <c:ptCount val="3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DE-4FFD-BB6E-1CF273371325}"/>
            </c:ext>
          </c:extLst>
        </c:ser>
        <c:ser>
          <c:idx val="5"/>
          <c:order val="5"/>
          <c:tx>
            <c:strRef>
              <c:f>'R%'!$K$6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3"/>
                <c:lvl>
                  <c:pt idx="0">
                    <c:v>SRM 3233</c:v>
                  </c:pt>
                  <c:pt idx="1">
                    <c:v>SRM 3233</c:v>
                  </c:pt>
                  <c:pt idx="2">
                    <c:v>SRM 3233</c:v>
                  </c:pt>
                </c:lvl>
                <c:lvl>
                  <c:pt idx="0">
                    <c:v>NUECES Y SEMILLAS</c:v>
                  </c:pt>
                  <c:pt idx="1">
                    <c:v>ALIMENTOS ELABORADOS</c:v>
                  </c:pt>
                  <c:pt idx="2">
                    <c:v>ALIMENTOS ELABORADOS</c:v>
                  </c:pt>
                </c:lvl>
                <c:lvl>
                  <c:pt idx="0">
                    <c:v>MATERIAL DE REFERENCIA</c:v>
                  </c:pt>
                  <c:pt idx="1">
                    <c:v>MATERIAL DE REFERENCIA</c:v>
                  </c:pt>
                  <c:pt idx="2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2018-09-24</c:v>
                  </c:pt>
                </c:lvl>
                <c:lvl>
                  <c:pt idx="0">
                    <c:v>STD T01</c:v>
                  </c:pt>
                  <c:pt idx="1">
                    <c:v>CRM 01</c:v>
                  </c:pt>
                  <c:pt idx="2">
                    <c:v>CRM 02</c:v>
                  </c:pt>
                </c:lvl>
              </c:multiLvlStrCache>
            </c:multiLvlStrRef>
          </c:cat>
          <c:val>
            <c:numRef>
              <c:f>'R%'!$K$7:$K$12</c:f>
              <c:numCache>
                <c:formatCode>0.00%</c:formatCode>
                <c:ptCount val="3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DE-4FFD-BB6E-1CF273371325}"/>
            </c:ext>
          </c:extLst>
        </c:ser>
        <c:ser>
          <c:idx val="7"/>
          <c:order val="7"/>
          <c:tx>
            <c:strRef>
              <c:f>'R%'!$M$6</c:f>
              <c:strCache>
                <c:ptCount val="1"/>
                <c:pt idx="0">
                  <c:v>%R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304-4508-BC21-071D194830A6}"/>
              </c:ext>
            </c:extLst>
          </c:dPt>
          <c:cat>
            <c:multiLvlStrRef>
              <c:f>'R%'!$A$7:$E$12</c:f>
              <c:multiLvlStrCache>
                <c:ptCount val="3"/>
                <c:lvl>
                  <c:pt idx="0">
                    <c:v>SRM 3233</c:v>
                  </c:pt>
                  <c:pt idx="1">
                    <c:v>SRM 3233</c:v>
                  </c:pt>
                  <c:pt idx="2">
                    <c:v>SRM 3233</c:v>
                  </c:pt>
                </c:lvl>
                <c:lvl>
                  <c:pt idx="0">
                    <c:v>NUECES Y SEMILLAS</c:v>
                  </c:pt>
                  <c:pt idx="1">
                    <c:v>ALIMENTOS ELABORADOS</c:v>
                  </c:pt>
                  <c:pt idx="2">
                    <c:v>ALIMENTOS ELABORADOS</c:v>
                  </c:pt>
                </c:lvl>
                <c:lvl>
                  <c:pt idx="0">
                    <c:v>MATERIAL DE REFERENCIA</c:v>
                  </c:pt>
                  <c:pt idx="1">
                    <c:v>MATERIAL DE REFERENCIA</c:v>
                  </c:pt>
                  <c:pt idx="2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2018-09-24</c:v>
                  </c:pt>
                </c:lvl>
                <c:lvl>
                  <c:pt idx="0">
                    <c:v>STD T01</c:v>
                  </c:pt>
                  <c:pt idx="1">
                    <c:v>CRM 01</c:v>
                  </c:pt>
                  <c:pt idx="2">
                    <c:v>CRM 02</c:v>
                  </c:pt>
                </c:lvl>
              </c:multiLvlStrCache>
            </c:multiLvlStrRef>
          </c:cat>
          <c:val>
            <c:numRef>
              <c:f>'R%'!$M$7:$M$12</c:f>
              <c:numCache>
                <c:formatCode>0.00%</c:formatCode>
                <c:ptCount val="3"/>
                <c:pt idx="0">
                  <c:v>0.94168004280363826</c:v>
                </c:pt>
                <c:pt idx="1">
                  <c:v>0.96308186195826639</c:v>
                </c:pt>
                <c:pt idx="2">
                  <c:v>0.95872402547881719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B-4315-80FB-8BBE71DD8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478856"/>
        <c:axId val="846479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'R%'!$F$6</c15:sqref>
                        </c15:formulaRef>
                      </c:ext>
                    </c:extLst>
                    <c:strCache>
                      <c:ptCount val="1"/>
                      <c:pt idx="0">
                        <c:v>VR. DIANA %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'R%'!$A$7:$E$12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SRM 3233</c:v>
                        </c:pt>
                        <c:pt idx="1">
                          <c:v>SRM 3233</c:v>
                        </c:pt>
                        <c:pt idx="2">
                          <c:v>SRM 3233</c:v>
                        </c:pt>
                      </c:lvl>
                      <c:lvl>
                        <c:pt idx="0">
                          <c:v>NUECES Y SEMILLAS</c:v>
                        </c:pt>
                        <c:pt idx="1">
                          <c:v>ALIMENTOS ELABORADOS</c:v>
                        </c:pt>
                        <c:pt idx="2">
                          <c:v>ALIMENTOS ELABORADOS</c:v>
                        </c:pt>
                      </c:lvl>
                      <c:lvl>
                        <c:pt idx="0">
                          <c:v>MATERIAL DE REFERENCIA</c:v>
                        </c:pt>
                        <c:pt idx="1">
                          <c:v>MATERIAL DE REFERENCIA</c:v>
                        </c:pt>
                        <c:pt idx="2">
                          <c:v>MATERIAL DE REFERENCIA</c:v>
                        </c:pt>
                      </c:lvl>
                      <c:lvl>
                        <c:pt idx="0">
                          <c:v>2018-09-17</c:v>
                        </c:pt>
                        <c:pt idx="1">
                          <c:v>2018-09-17</c:v>
                        </c:pt>
                        <c:pt idx="2">
                          <c:v>2018-09-24</c:v>
                        </c:pt>
                      </c:lvl>
                      <c:lvl>
                        <c:pt idx="0">
                          <c:v>STD T01</c:v>
                        </c:pt>
                        <c:pt idx="1">
                          <c:v>CRM 01</c:v>
                        </c:pt>
                        <c:pt idx="2">
                          <c:v>CRM 02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'R%'!$F$7:$F$12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0.1246</c:v>
                      </c:pt>
                      <c:pt idx="1">
                        <c:v>0.1246</c:v>
                      </c:pt>
                      <c:pt idx="2">
                        <c:v>0.1246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1DE-4FFD-BB6E-1CF27337132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'R%'!$L$6</c15:sqref>
                        </c15:formulaRef>
                      </c:ext>
                    </c:extLst>
                    <c:strCache>
                      <c:ptCount val="1"/>
                      <c:pt idx="0">
                        <c:v>AZUCARES TOTALES 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'R%'!$A$7:$E$12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SRM 3233</c:v>
                        </c:pt>
                        <c:pt idx="1">
                          <c:v>SRM 3233</c:v>
                        </c:pt>
                        <c:pt idx="2">
                          <c:v>SRM 3233</c:v>
                        </c:pt>
                      </c:lvl>
                      <c:lvl>
                        <c:pt idx="0">
                          <c:v>NUECES Y SEMILLAS</c:v>
                        </c:pt>
                        <c:pt idx="1">
                          <c:v>ALIMENTOS ELABORADOS</c:v>
                        </c:pt>
                        <c:pt idx="2">
                          <c:v>ALIMENTOS ELABORADOS</c:v>
                        </c:pt>
                      </c:lvl>
                      <c:lvl>
                        <c:pt idx="0">
                          <c:v>MATERIAL DE REFERENCIA</c:v>
                        </c:pt>
                        <c:pt idx="1">
                          <c:v>MATERIAL DE REFERENCIA</c:v>
                        </c:pt>
                        <c:pt idx="2">
                          <c:v>MATERIAL DE REFERENCIA</c:v>
                        </c:pt>
                      </c:lvl>
                      <c:lvl>
                        <c:pt idx="0">
                          <c:v>2018-09-17</c:v>
                        </c:pt>
                        <c:pt idx="1">
                          <c:v>2018-09-17</c:v>
                        </c:pt>
                        <c:pt idx="2">
                          <c:v>2018-09-24</c:v>
                        </c:pt>
                      </c:lvl>
                      <c:lvl>
                        <c:pt idx="0">
                          <c:v>STD T01</c:v>
                        </c:pt>
                        <c:pt idx="1">
                          <c:v>CRM 01</c:v>
                        </c:pt>
                        <c:pt idx="2">
                          <c:v>CRM 02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'R%'!$L$7:$L$12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0.11733333333333333</c:v>
                      </c:pt>
                      <c:pt idx="1">
                        <c:v>0.12</c:v>
                      </c:pt>
                      <c:pt idx="2">
                        <c:v>0.11945701357466063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1DE-4FFD-BB6E-1CF273371325}"/>
                  </c:ext>
                </c:extLst>
              </c15:ser>
            </c15:filteredLineSeries>
          </c:ext>
        </c:extLst>
      </c:lineChart>
      <c:catAx>
        <c:axId val="846478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FECHA/SUSTANCIA/ESTANDAR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9184"/>
        <c:crosses val="autoZero"/>
        <c:auto val="1"/>
        <c:lblAlgn val="ctr"/>
        <c:lblOffset val="100"/>
        <c:noMultiLvlLbl val="0"/>
      </c:catAx>
      <c:valAx>
        <c:axId val="8464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Precision!$A$5</c:f>
          <c:strCache>
            <c:ptCount val="1"/>
            <c:pt idx="0">
              <c:v>GRAFICO DE PRECISION  ENTRE 2018-09-11 Y 2018-09-19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Precision!$I$6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Precision!$I$7:$I$8</c:f>
              <c:numCache>
                <c:formatCode>0%</c:formatCode>
                <c:ptCount val="2"/>
                <c:pt idx="0">
                  <c:v>8.0727906549027798E-2</c:v>
                </c:pt>
                <c:pt idx="1">
                  <c:v>8.0727906549027798E-2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ABD-A060-57CC6F039708}"/>
            </c:ext>
          </c:extLst>
        </c:ser>
        <c:ser>
          <c:idx val="1"/>
          <c:order val="1"/>
          <c:tx>
            <c:strRef>
              <c:f>Precision!$J$6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Precision!$J$7:$J$8</c:f>
              <c:numCache>
                <c:formatCode>0%</c:formatCode>
                <c:ptCount val="2"/>
                <c:pt idx="0">
                  <c:v>0.11306059233567201</c:v>
                </c:pt>
                <c:pt idx="1">
                  <c:v>0.11306059233567201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ABD-A060-57CC6F039708}"/>
            </c:ext>
          </c:extLst>
        </c:ser>
        <c:ser>
          <c:idx val="2"/>
          <c:order val="2"/>
          <c:tx>
            <c:strRef>
              <c:f>Precision!$K$6</c:f>
              <c:strCache>
                <c:ptCount val="1"/>
                <c:pt idx="0">
                  <c:v>RPD% MEDIA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Precision!$K$7:$K$8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8-4ABD-A060-57CC6F039708}"/>
            </c:ext>
          </c:extLst>
        </c:ser>
        <c:ser>
          <c:idx val="3"/>
          <c:order val="3"/>
          <c:tx>
            <c:strRef>
              <c:f>Precision!$L$6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Precision!$L$7:$L$8</c:f>
              <c:numCache>
                <c:formatCode>0.00%</c:formatCode>
                <c:ptCount val="2"/>
                <c:pt idx="0">
                  <c:v>5.2431367036696692E-3</c:v>
                </c:pt>
                <c:pt idx="1">
                  <c:v>3.3993182040296277E-2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8-4ABD-A060-57CC6F03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023432"/>
        <c:axId val="1147023760"/>
      </c:lineChart>
      <c:catAx>
        <c:axId val="1147023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760"/>
        <c:crosses val="autoZero"/>
        <c:auto val="1"/>
        <c:lblAlgn val="ctr"/>
        <c:lblOffset val="100"/>
        <c:noMultiLvlLbl val="0"/>
      </c:catAx>
      <c:valAx>
        <c:axId val="11470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'Fuentes globales'!$K$13:$K$14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'Fuentes globales'!$J$15:$J$17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'Fuentes globales'!$K$15:$K$17</c:f>
              <c:numCache>
                <c:formatCode>0.0000</c:formatCode>
                <c:ptCount val="3"/>
                <c:pt idx="0">
                  <c:v>1.2430939226519336E-2</c:v>
                </c:pt>
                <c:pt idx="1">
                  <c:v>2.9621139090182432E-2</c:v>
                </c:pt>
                <c:pt idx="2">
                  <c:v>5.7491463426271913E-2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054D3F-8BF4-4817-BE9C-1C27A5CE327F}">
  <sheetPr/>
  <sheetViews>
    <sheetView workbookViewId="0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B67AD6-C4DA-4A6A-9002-18AC98C83E76}">
  <sheetPr/>
  <sheetViews>
    <sheetView zoomScale="90" workbookViewId="0" zoomToFit="1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84CFA16A-355D-40C3-AF68-035DBCD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BE77-5C5B-495F-9E28-D7995FAD9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616DE-7C77-4336-A930-A1CBF8265A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14</xdr:row>
      <xdr:rowOff>47625</xdr:rowOff>
    </xdr:from>
    <xdr:to>
      <xdr:col>6</xdr:col>
      <xdr:colOff>1360170</xdr:colOff>
      <xdr:row>14</xdr:row>
      <xdr:rowOff>352425</xdr:rowOff>
    </xdr:to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51862D0E-921D-46EE-833E-423BD829AD2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2420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34070</xdr:colOff>
      <xdr:row>7</xdr:row>
      <xdr:rowOff>120894</xdr:rowOff>
    </xdr:from>
    <xdr:to>
      <xdr:col>4</xdr:col>
      <xdr:colOff>1267557</xdr:colOff>
      <xdr:row>14</xdr:row>
      <xdr:rowOff>78030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172181</xdr:colOff>
      <xdr:row>6</xdr:row>
      <xdr:rowOff>153866</xdr:rowOff>
    </xdr:from>
    <xdr:to>
      <xdr:col>10</xdr:col>
      <xdr:colOff>644769</xdr:colOff>
      <xdr:row>14</xdr:row>
      <xdr:rowOff>58617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D58179-B480-40B4-A112-60BE99F4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105332</xdr:colOff>
      <xdr:row>2</xdr:row>
      <xdr:rowOff>152401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A70AD2CD-CF35-49CD-ADF3-917F5880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0</xdr:colOff>
      <xdr:row>2</xdr:row>
      <xdr:rowOff>98818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C86EB077-250A-4CE2-8019-FADA41DC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3925" cy="60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1457882</xdr:colOff>
      <xdr:row>2</xdr:row>
      <xdr:rowOff>314325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6419BDE3-EEE5-4043-A99D-11B5086D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561ABB-8F34-44BE-A95A-2C950F178F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238125</xdr:colOff>
      <xdr:row>2</xdr:row>
      <xdr:rowOff>273065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C6FFDA8-B005-42DF-82D8-D16EC9C7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90625" cy="777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920114</xdr:colOff>
      <xdr:row>2</xdr:row>
      <xdr:rowOff>161925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2D30D1A-D544-4DF9-95C2-934B17B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0114" cy="666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8022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BB0052-967E-4D9D-AB74-1494C89AAC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0</xdr:col>
      <xdr:colOff>1171574</xdr:colOff>
      <xdr:row>2</xdr:row>
      <xdr:rowOff>228600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C8E5E4A8-8DFA-4E48-BD4C-417ED86C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71574" cy="7334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B2AF4196-9620-48C4-816C-D5B58A84831E}" autoFormatId="16" applyNumberFormats="0" applyBorderFormats="0" applyFontFormats="0" applyPatternFormats="0" applyAlignmentFormats="0" applyWidthHeightFormats="0">
  <queryTableRefresh nextId="43" unboundColumnsRight="1">
    <queryTableFields count="13">
      <queryTableField id="1" name="ID MUESTRA" tableColumnId="1"/>
      <queryTableField id="2" name="FECHA DE ANALISIS" tableColumnId="2"/>
      <queryTableField id="3" name="TIPO DE MUESTRA" tableColumnId="3"/>
      <queryTableField id="4" name="MATRIZ" tableColumnId="4"/>
      <queryTableField id="5" name="SUSTANCIA" tableColumnId="5"/>
      <queryTableField id="17" name="VR. DIANA %" tableColumnId="6"/>
      <queryTableField id="8" name="LCI" tableColumnId="8"/>
      <queryTableField id="9" name="LAI" tableColumnId="9"/>
      <queryTableField id="10" name="PROMEDIO" tableColumnId="10"/>
      <queryTableField id="11" name="LAS" tableColumnId="11"/>
      <queryTableField id="12" name="LCS" tableColumnId="12"/>
      <queryTableField id="30" name="AZUCARES TOTALES (%)" tableColumnId="13"/>
      <queryTableField id="16" dataBound="0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AEC95B-EE7B-4695-A654-4E54A3EDD9CE}" autoFormatId="16" applyNumberFormats="0" applyBorderFormats="0" applyFontFormats="0" applyPatternFormats="0" applyAlignmentFormats="0" applyWidthHeightFormats="0">
  <queryTableRefresh nextId="31" unboundColumnsRight="1">
    <queryTableFields count="12">
      <queryTableField id="1" name="ID MUESTRA" tableColumnId="1"/>
      <queryTableField id="2" name="FECHA DE ANALISIS" tableColumnId="2"/>
      <queryTableField id="3" name="TIPO DE MUESTRA" tableColumnId="3"/>
      <queryTableField id="4" name="MATRIZ" tableColumnId="4"/>
      <queryTableField id="22" name="ANALISTA" tableColumnId="6"/>
      <queryTableField id="23" name="ESTADO DEL RESULTADO" tableColumnId="7"/>
      <queryTableField id="21" name="AZUCARES TOTALES (%)" tableColumnId="5"/>
      <queryTableField id="24" name="DUPLICADOS.AZUCARES TOTALES (%)" tableColumnId="8"/>
      <queryTableField id="11" name="LC" tableColumnId="11"/>
      <queryTableField id="12" name="LA" tableColumnId="12"/>
      <queryTableField id="13" name="RPD% MEDIA" tableColumnId="13"/>
      <queryTableField id="14" dataBound="0" tableColumnId="14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R1019" totalsRowShown="0" headerRowDxfId="65" tableBorderDxfId="64">
  <autoFilter ref="A19:R1019" xr:uid="{00000000-0009-0000-0100-000001000000}"/>
  <tableColumns count="18">
    <tableColumn id="3" xr3:uid="{00000000-0010-0000-0000-000003000000}" name="ID MUESTRA" dataDxfId="63"/>
    <tableColumn id="1" xr3:uid="{00000000-0010-0000-0000-000001000000}" name="FECHA DE ANALISIS" dataDxfId="62"/>
    <tableColumn id="2" xr3:uid="{00000000-0010-0000-0000-000002000000}" name="TIPO DE MUESTRA" dataDxfId="61"/>
    <tableColumn id="4" xr3:uid="{00000000-0010-0000-0000-000004000000}" name="MATRIZ" dataDxfId="60"/>
    <tableColumn id="5" xr3:uid="{00000000-0010-0000-0000-000005000000}" name="PESO MUESTRA (g)" dataDxfId="59"/>
    <tableColumn id="6" xr3:uid="{00000000-0010-0000-0000-000006000000}" name="PESO MUESTRA CORREGIDO (g)" dataDxfId="58">
      <calculatedColumnFormula>IF(OR(ISBLANK(E20),ISERROR($B$14),ISERROR($B$15))=FALSE,E20+(E20*$B$14+$B$15),"")</calculatedColumnFormula>
    </tableColumn>
    <tableColumn id="7" xr3:uid="{00000000-0010-0000-0000-000007000000}" name="VOLUMEN MUESTRA (ml)" dataDxfId="57"/>
    <tableColumn id="8" xr3:uid="{00000000-0010-0000-0000-000008000000}" name="FACTOR DE DILUCION" dataDxfId="56"/>
    <tableColumn id="9" xr3:uid="{00000000-0010-0000-0000-000009000000}" name="VOLUMEN DE AZUCAR INVERTIDO UTILIZADO (ml)" dataDxfId="55"/>
    <tableColumn id="18" xr3:uid="{7E7F97E8-1AD2-436B-AEC9-8526E2C7CEDB}" name="CONCENTRACION AZUCAR INVERTIDO (g/ml)" dataDxfId="54"/>
    <tableColumn id="10" xr3:uid="{00000000-0010-0000-0000-00000A000000}" name="FACTOR DE FEHLING" dataDxfId="53" dataCellStyle="Porcentaje">
      <calculatedColumnFormula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calculatedColumnFormula>
    </tableColumn>
    <tableColumn id="15" xr3:uid="{DA9E8FE1-D1B7-49B6-8F2B-8E861A3BF712}" name="VOLUMEN DE MUESTRA UTILIZADO (ml)" dataDxfId="52" dataCellStyle="Porcentaje"/>
    <tableColumn id="11" xr3:uid="{00000000-0010-0000-0000-00000B000000}" name="AZUCARES TOTALES (%)" dataDxfId="51" dataCellStyle="Porcentaje">
      <calculatedColumnFormula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calculatedColumnFormula>
    </tableColumn>
    <tableColumn id="12" xr3:uid="{00000000-0010-0000-0000-00000C000000}" name="ANALISTA" dataDxfId="50" dataCellStyle="Porcentaje"/>
    <tableColumn id="20" xr3:uid="{26AE0141-E1A9-4EE0-84D5-0D3950F3D0D6}" name="REVISÓ" dataDxfId="49" dataCellStyle="Porcentaje"/>
    <tableColumn id="13" xr3:uid="{00000000-0010-0000-0000-00000D000000}" name="ESTADO DEL RESULTADO" dataDxfId="48" dataCellStyle="Porcentaje"/>
    <tableColumn id="16" xr3:uid="{F31AEB59-6D2F-4E9B-8481-6FC2E2AB2925}" name="OBSERVACIONES" dataDxfId="47"/>
    <tableColumn id="17" xr3:uid="{E8247EC3-A5EB-452A-B0DB-7016FAAC68E6}" name="TRAZABILIDAD" dataDxfId="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2608F0-39E1-48F8-AB07-9C5CBE901B32}" name="Tabla3" displayName="Tabla3" ref="A7:F13" totalsRowShown="0">
  <autoFilter ref="A7:F13" xr:uid="{19BBDF0E-29C2-446C-947C-B4EEADE23F9C}"/>
  <tableColumns count="6">
    <tableColumn id="1" xr3:uid="{6F2F8F93-908C-4E09-B96B-E405C48F0667}" name="ID MUESTRA" dataDxfId="45"/>
    <tableColumn id="2" xr3:uid="{B039B372-5ABC-4476-A543-CDEC450FA726}" name="FECHA DE ANALISIS" dataDxfId="44"/>
    <tableColumn id="3" xr3:uid="{0DADAB56-32A5-4C3C-B3E1-FA8D39418879}" name="TIPO DE MUESTRA" dataDxfId="43"/>
    <tableColumn id="4" xr3:uid="{483DF882-F05C-4E8F-9811-6842D76A5D1C}" name="MATRIZ" dataDxfId="42"/>
    <tableColumn id="5" xr3:uid="{4D1CBED8-8C67-423D-995B-C3688FA46728}" name="SUSTANCIA" dataDxfId="41"/>
    <tableColumn id="6" xr3:uid="{DE905B80-DB45-45B3-9340-8D9958848113}" name="VR. DIANA %" dataDxfId="40" dataCellStyle="Porcentaje">
      <calculatedColumnFormula>IF(ISBLANK(Tabla3[[#This Row],[SUSTANCIA]]),"",VLOOKUP(Tabla3[[#This Row],[SUSTANCIA]],Tabla4[#All],2,FALSE))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9D8543-B074-40D2-B9E6-469535AFEC90}" name="Tabla4" displayName="Tabla4" ref="A40:G44" totalsRowShown="0" headerRowDxfId="39" dataDxfId="38">
  <autoFilter ref="A40:G44" xr:uid="{B2C9D9CB-21BB-4F4B-B102-CFB8D60363AF}"/>
  <tableColumns count="7">
    <tableColumn id="1" xr3:uid="{7D81C7DF-65EA-49B2-80C4-172BB00CF00A}" name="SUSTANCIA" dataDxfId="37"/>
    <tableColumn id="2" xr3:uid="{CD033492-584D-42A3-9B42-FCD15127B1F7}" name="VR DIANA" dataDxfId="36"/>
    <tableColumn id="3" xr3:uid="{EDA58B9A-D8E3-41EE-A6C4-310C985A8DB8}" name="LCI" dataDxfId="35" dataCellStyle="Porcentaje"/>
    <tableColumn id="4" xr3:uid="{4CD2A2BF-5888-4779-BE69-7DB5CBD83F5D}" name="LAI" dataDxfId="34" dataCellStyle="Porcentaje"/>
    <tableColumn id="5" xr3:uid="{8891A57F-8E51-4958-A43E-FBB4739BEE44}" name="PROMEDIO" dataDxfId="33" dataCellStyle="Porcentaje"/>
    <tableColumn id="6" xr3:uid="{F1A08D80-D82D-473C-A236-2AD61B6C4D3B}" name="LAS" dataDxfId="32" dataCellStyle="Porcentaje"/>
    <tableColumn id="7" xr3:uid="{E64EFD21-DCA8-4DBD-AA2F-2ED3AC47971A}" name="LCS" dataDxfId="31" dataCellStyle="Porcentaj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832503-C8F4-4720-BA98-85BF4822593F}" name="Tabla13" displayName="Tabla13" ref="A6:D35" totalsRowShown="0" headerRowDxfId="30" dataDxfId="29">
  <autoFilter ref="A6:D35" xr:uid="{560328CC-568C-4BAC-9051-C241CA09CD94}"/>
  <tableColumns count="4">
    <tableColumn id="1" xr3:uid="{70D10149-9171-4589-ABEF-F07940D0A7B9}" name="MATRIZ" dataDxfId="28"/>
    <tableColumn id="2" xr3:uid="{5E752892-2124-4F2F-BBB9-19056C44405B}" name="LC" dataDxfId="27" dataCellStyle="Porcentaje"/>
    <tableColumn id="3" xr3:uid="{E3A15AFF-71F8-48EF-B39B-E61A829250B8}" name="LA" dataDxfId="26" dataCellStyle="Porcentaje"/>
    <tableColumn id="4" xr3:uid="{464BA203-C99C-4F1F-A699-2E6DA3792CE4}" name="RPD% MEDIA" dataDxfId="25" dataCellStyle="Porcentaj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4948A0-DE1F-490B-B974-0E88989C011B}" name="RECUPERACION" displayName="RECUPERACION" ref="A6:M12" tableType="queryTable" totalsRowShown="0">
  <autoFilter ref="A6:M12" xr:uid="{D9C3651B-FC11-40F3-B605-A085A6470836}">
    <filterColumn colId="2">
      <filters>
        <filter val="MATERIAL DE REFERENCIA"/>
      </filters>
    </filterColumn>
  </autoFilter>
  <tableColumns count="13">
    <tableColumn id="1" xr3:uid="{9389D9A3-B29B-4CB2-8554-01CA072C661F}" uniqueName="1" name="ID MUESTRA" queryTableFieldId="1" dataDxfId="24"/>
    <tableColumn id="2" xr3:uid="{C92246C3-38BC-48D0-87F4-AA51E18A2FFC}" uniqueName="2" name="FECHA DE ANALISIS" queryTableFieldId="2" dataDxfId="23"/>
    <tableColumn id="3" xr3:uid="{6953098E-8FC8-4F45-A971-0193885D93AE}" uniqueName="3" name="TIPO DE MUESTRA" queryTableFieldId="3" dataDxfId="22"/>
    <tableColumn id="4" xr3:uid="{A7DB9BF5-7B85-4FE5-8AC4-981578775C43}" uniqueName="4" name="MATRIZ" queryTableFieldId="4" dataDxfId="21"/>
    <tableColumn id="5" xr3:uid="{834D2F7E-DD1C-4C43-A73F-D56F46676C5F}" uniqueName="5" name="SUSTANCIA" queryTableFieldId="5" dataDxfId="20"/>
    <tableColumn id="6" xr3:uid="{CB172C63-C7D9-4EF5-A108-7ECD70D208EF}" uniqueName="6" name="VR. DIANA %" queryTableFieldId="17" dataDxfId="19" dataCellStyle="Porcentaje"/>
    <tableColumn id="8" xr3:uid="{817648B6-20B3-431C-99C0-724B1BB66CDE}" uniqueName="8" name="LCI" queryTableFieldId="8" dataDxfId="18" dataCellStyle="Porcentaje"/>
    <tableColumn id="9" xr3:uid="{449A76C4-A1E0-4AB3-BB14-B2E42BE0D0F1}" uniqueName="9" name="LAI" queryTableFieldId="9" dataDxfId="17" dataCellStyle="Porcentaje"/>
    <tableColumn id="10" xr3:uid="{CB816680-FCBA-472A-B020-CB421CA6B93F}" uniqueName="10" name="PROMEDIO" queryTableFieldId="10" dataDxfId="16" dataCellStyle="Porcentaje"/>
    <tableColumn id="11" xr3:uid="{FDEE024D-3F13-416C-8C3F-29AB25654513}" uniqueName="11" name="LAS" queryTableFieldId="11" dataDxfId="15" dataCellStyle="Porcentaje"/>
    <tableColumn id="12" xr3:uid="{B9D69E6F-88B6-46D6-A470-02A8F03C6B70}" uniqueName="12" name="LCS" queryTableFieldId="12" dataDxfId="14" dataCellStyle="Porcentaje"/>
    <tableColumn id="13" xr3:uid="{7445C216-658F-4341-8F64-765EA3CB9D02}" uniqueName="13" name="AZUCARES TOTALES (%)" queryTableFieldId="30" dataDxfId="13" dataCellStyle="Porcentaje"/>
    <tableColumn id="14" xr3:uid="{456B6FD1-E878-4EE3-8630-08E52DA3B433}" uniqueName="14" name="%R" queryTableFieldId="16" dataDxfId="12" dataCellStyle="Porcentaje">
      <calculatedColumnFormula>RECUPERACION[[#This Row],[AZUCARES TOTALES (%)]]/RECUPERACION[[#This Row],[VR. DIANA %]]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8A1B75-ABFB-47A7-90DC-927F2A38826C}" name="PRECISION" displayName="PRECISION" ref="A6:L8" tableType="queryTable" totalsRowShown="0">
  <autoFilter ref="A6:L8" xr:uid="{9795BAE9-051F-44E2-93F5-C96EBA1CC4B8}"/>
  <tableColumns count="12">
    <tableColumn id="1" xr3:uid="{F47F49DF-07F9-45C5-8287-DFA42A5BF1A4}" uniqueName="1" name="ID MUESTRA" queryTableFieldId="1" dataDxfId="11"/>
    <tableColumn id="2" xr3:uid="{96C716CF-CED3-4683-B787-63A06E797AB4}" uniqueName="2" name="FECHA DE ANALISIS" queryTableFieldId="2" dataDxfId="10"/>
    <tableColumn id="3" xr3:uid="{441703F8-0B5F-4DCD-B6EA-13CB7AC3C827}" uniqueName="3" name="TIPO DE MUESTRA" queryTableFieldId="3" dataDxfId="9"/>
    <tableColumn id="4" xr3:uid="{29552243-D3C1-4A9F-8FE9-81BDCD430870}" uniqueName="4" name="MATRIZ" queryTableFieldId="4" dataDxfId="8"/>
    <tableColumn id="6" xr3:uid="{F677195F-14E7-4C41-BAC4-459559C67C15}" uniqueName="6" name="ANALISTA" queryTableFieldId="22" dataDxfId="7" dataCellStyle="Porcentaje"/>
    <tableColumn id="7" xr3:uid="{992D00BF-AC31-4440-A858-9B0DA763C485}" uniqueName="7" name="ESTADO DEL RESULTADO" queryTableFieldId="23" dataDxfId="6" dataCellStyle="Porcentaje"/>
    <tableColumn id="5" xr3:uid="{FD3A4237-CB5B-49BA-87C5-76A1D3A595AE}" uniqueName="5" name="AZUCARES TOTALES (%)" queryTableFieldId="21" dataDxfId="5" dataCellStyle="Porcentaje"/>
    <tableColumn id="8" xr3:uid="{C89FB95F-1FFB-40DD-BC4D-593F90CBA363}" uniqueName="8" name="DUPLICADOS.AZUCARES TOTALES (%)" queryTableFieldId="24" dataDxfId="4" dataCellStyle="Porcentaje"/>
    <tableColumn id="11" xr3:uid="{53EC1423-F18E-45A7-8564-E913D2AD0428}" uniqueName="11" name="LC" queryTableFieldId="11" dataDxfId="3" dataCellStyle="Porcentaje"/>
    <tableColumn id="12" xr3:uid="{8C038768-A5AF-410D-AC3C-E69CF5AB0F32}" uniqueName="12" name="LA" queryTableFieldId="12" dataDxfId="2" dataCellStyle="Porcentaje"/>
    <tableColumn id="13" xr3:uid="{1E67B44E-3FF1-4DB3-988A-23547F5EB74A}" uniqueName="13" name="RPD% MEDIA" queryTableFieldId="13" dataDxfId="1" dataCellStyle="Porcentaje"/>
    <tableColumn id="14" xr3:uid="{8A17AE8D-AFF0-4AB3-8069-D3EFB082C532}" uniqueName="14" name="RPD%" queryTableFieldId="14" dataDxfId="0" dataCellStyle="Porcentaje">
      <calculatedColumnFormula>ABS(PRECISION[AZUCARES TOTALES (%)]-PRECISION[DUPLICADOS.AZUCARES TOTALES (%)])/AVERAGE(PRECISION[[AZUCARES TOTALES (%)]:[DUPLICADOS.AZUCARES TOTALES (%)]])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omments" Target="../comments3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D9D4-ADD6-4C4D-9481-E32A0094AF52}">
  <dimension ref="A1:K49"/>
  <sheetViews>
    <sheetView workbookViewId="0">
      <selection activeCell="H2" sqref="H2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94"/>
      <c r="B1" s="195"/>
      <c r="C1" s="196" t="s">
        <v>198</v>
      </c>
      <c r="D1" s="197"/>
      <c r="E1" s="197"/>
      <c r="F1" s="198"/>
      <c r="G1" s="113" t="s">
        <v>181</v>
      </c>
      <c r="H1" s="135" t="s">
        <v>215</v>
      </c>
    </row>
    <row r="2" spans="1:11" ht="20.25" customHeight="1" x14ac:dyDescent="0.25">
      <c r="A2" s="194"/>
      <c r="B2" s="195"/>
      <c r="C2" s="199"/>
      <c r="D2" s="200"/>
      <c r="E2" s="200"/>
      <c r="F2" s="201"/>
      <c r="G2" s="113" t="s">
        <v>182</v>
      </c>
      <c r="H2" s="135">
        <v>1</v>
      </c>
    </row>
    <row r="3" spans="1:11" ht="23.25" customHeight="1" x14ac:dyDescent="0.25">
      <c r="A3" s="194"/>
      <c r="B3" s="195"/>
      <c r="C3" s="202" t="s">
        <v>151</v>
      </c>
      <c r="D3" s="203"/>
      <c r="E3" s="203"/>
      <c r="F3" s="204"/>
      <c r="G3" s="115" t="s">
        <v>183</v>
      </c>
      <c r="H3" s="136">
        <v>43357</v>
      </c>
    </row>
    <row r="4" spans="1:11" x14ac:dyDescent="0.25">
      <c r="A4" s="105"/>
      <c r="B4" s="105"/>
      <c r="C4" s="105"/>
      <c r="D4" s="105"/>
      <c r="E4" s="105"/>
      <c r="F4" s="105"/>
      <c r="G4" s="105"/>
      <c r="H4" s="105"/>
    </row>
    <row r="5" spans="1:11" x14ac:dyDescent="0.25">
      <c r="A5" s="105"/>
      <c r="B5" s="105"/>
      <c r="C5" s="105"/>
      <c r="D5" s="105"/>
      <c r="E5" s="105"/>
      <c r="F5" s="105"/>
      <c r="G5" s="105"/>
      <c r="H5" s="105"/>
    </row>
    <row r="6" spans="1:11" x14ac:dyDescent="0.25">
      <c r="A6" s="105"/>
      <c r="B6" s="105"/>
      <c r="C6" s="105"/>
      <c r="D6" s="105"/>
      <c r="E6" s="105"/>
      <c r="F6" s="105"/>
      <c r="G6" s="105"/>
      <c r="H6" s="105"/>
    </row>
    <row r="7" spans="1:11" x14ac:dyDescent="0.25">
      <c r="A7" s="105"/>
      <c r="B7" s="105"/>
      <c r="C7" s="105"/>
      <c r="D7" s="105"/>
      <c r="E7" s="105"/>
      <c r="F7" s="105"/>
      <c r="G7" s="105"/>
      <c r="H7" s="105"/>
    </row>
    <row r="8" spans="1:11" ht="20.25" x14ac:dyDescent="0.25">
      <c r="A8" s="206" t="s">
        <v>152</v>
      </c>
      <c r="B8" s="206"/>
      <c r="C8" s="206"/>
      <c r="D8" s="206"/>
      <c r="E8" s="206"/>
      <c r="F8" s="206"/>
      <c r="G8" s="206"/>
      <c r="H8" s="105"/>
    </row>
    <row r="9" spans="1:11" ht="18" hidden="1" x14ac:dyDescent="0.25">
      <c r="A9" s="134" t="str">
        <f>H1</f>
        <v>SOFT-TC-026</v>
      </c>
      <c r="B9" s="134" t="str">
        <f>C1</f>
        <v>Cuadro de mando para el ensayo de azúcares totales en alimentos</v>
      </c>
      <c r="C9" s="134"/>
      <c r="D9" s="134"/>
      <c r="E9" s="134"/>
      <c r="F9" s="134"/>
      <c r="G9" s="134"/>
      <c r="H9" s="105"/>
    </row>
    <row r="10" spans="1:11" ht="15" customHeight="1" x14ac:dyDescent="0.25">
      <c r="A10" s="205" t="str">
        <f>A9 &amp;" " &amp;B9</f>
        <v>SOFT-TC-026 Cuadro de mando para el ensayo de azúcares totales en alimentos</v>
      </c>
      <c r="B10" s="205"/>
      <c r="C10" s="205"/>
      <c r="D10" s="205"/>
      <c r="E10" s="205"/>
      <c r="F10" s="205"/>
      <c r="G10" s="205"/>
      <c r="H10" s="205"/>
    </row>
    <row r="11" spans="1:11" ht="15" customHeight="1" x14ac:dyDescent="0.25">
      <c r="A11" s="133"/>
      <c r="B11" s="133"/>
      <c r="C11" s="133"/>
      <c r="D11" s="133"/>
      <c r="E11" s="133"/>
      <c r="F11" s="133"/>
      <c r="G11" s="133"/>
      <c r="H11" s="133"/>
    </row>
    <row r="12" spans="1:11" ht="15.75" x14ac:dyDescent="0.25">
      <c r="A12" s="192" t="s">
        <v>153</v>
      </c>
      <c r="B12" s="192"/>
      <c r="C12" s="192"/>
      <c r="D12" s="192"/>
      <c r="E12" s="192"/>
      <c r="F12" s="192"/>
      <c r="G12" s="192"/>
      <c r="H12" s="105"/>
      <c r="K12" s="106"/>
    </row>
    <row r="13" spans="1:11" x14ac:dyDescent="0.25">
      <c r="A13" s="105"/>
      <c r="B13" s="105"/>
      <c r="C13" s="105"/>
      <c r="D13" s="105"/>
      <c r="E13" s="105"/>
      <c r="F13" s="105"/>
      <c r="G13" s="105"/>
      <c r="H13" s="105"/>
    </row>
    <row r="14" spans="1:11" x14ac:dyDescent="0.25">
      <c r="A14" s="105"/>
      <c r="B14" s="107"/>
      <c r="C14" s="193" t="s">
        <v>154</v>
      </c>
      <c r="D14" s="184"/>
      <c r="E14" s="193" t="s">
        <v>155</v>
      </c>
      <c r="F14" s="184"/>
      <c r="G14" s="108" t="s">
        <v>156</v>
      </c>
      <c r="H14" s="108" t="s">
        <v>157</v>
      </c>
    </row>
    <row r="15" spans="1:11" ht="29.25" customHeight="1" x14ac:dyDescent="0.25">
      <c r="B15" s="107" t="s">
        <v>158</v>
      </c>
      <c r="C15" s="188" t="s">
        <v>159</v>
      </c>
      <c r="D15" s="189"/>
      <c r="E15" s="188" t="s">
        <v>160</v>
      </c>
      <c r="F15" s="189"/>
      <c r="G15" s="108"/>
      <c r="H15" s="109">
        <f>H3-7</f>
        <v>43350</v>
      </c>
    </row>
    <row r="16" spans="1:11" ht="28.5" customHeight="1" x14ac:dyDescent="0.25">
      <c r="B16" s="107" t="s">
        <v>161</v>
      </c>
      <c r="C16" s="188" t="s">
        <v>162</v>
      </c>
      <c r="D16" s="189"/>
      <c r="E16" s="188" t="s">
        <v>163</v>
      </c>
      <c r="F16" s="189"/>
      <c r="G16" s="108"/>
      <c r="H16" s="109">
        <f>H3</f>
        <v>43357</v>
      </c>
    </row>
    <row r="17" spans="1:8" ht="32.25" customHeight="1" x14ac:dyDescent="0.25">
      <c r="B17" s="107" t="s">
        <v>164</v>
      </c>
      <c r="C17" s="188" t="s">
        <v>162</v>
      </c>
      <c r="D17" s="189"/>
      <c r="E17" s="188" t="s">
        <v>163</v>
      </c>
      <c r="F17" s="189"/>
      <c r="G17" s="108"/>
      <c r="H17" s="109">
        <f>H3</f>
        <v>43357</v>
      </c>
    </row>
    <row r="18" spans="1:8" x14ac:dyDescent="0.25">
      <c r="B18" s="179" t="s">
        <v>165</v>
      </c>
      <c r="C18" s="180"/>
      <c r="D18" s="181"/>
      <c r="E18" s="182" t="s">
        <v>166</v>
      </c>
      <c r="F18" s="183"/>
      <c r="G18" s="183"/>
      <c r="H18" s="184"/>
    </row>
    <row r="19" spans="1:8" x14ac:dyDescent="0.25">
      <c r="H19" s="105"/>
    </row>
    <row r="20" spans="1:8" x14ac:dyDescent="0.25">
      <c r="A20" s="105"/>
      <c r="B20" s="105"/>
      <c r="C20" s="105"/>
      <c r="D20" s="105"/>
      <c r="E20" s="105"/>
      <c r="F20" s="105"/>
      <c r="G20" s="105"/>
      <c r="H20" s="105"/>
    </row>
    <row r="21" spans="1:8" x14ac:dyDescent="0.25">
      <c r="A21" s="105"/>
      <c r="B21" s="105"/>
      <c r="C21" s="105"/>
      <c r="D21" s="105"/>
      <c r="E21" s="105"/>
      <c r="F21" s="105"/>
      <c r="G21" s="105"/>
      <c r="H21" s="105"/>
    </row>
    <row r="22" spans="1:8" ht="15.75" x14ac:dyDescent="0.25">
      <c r="A22" s="185" t="s">
        <v>167</v>
      </c>
      <c r="B22" s="185"/>
      <c r="C22" s="185"/>
      <c r="D22" s="185"/>
      <c r="E22" s="185"/>
      <c r="F22" s="185"/>
      <c r="G22" s="185"/>
      <c r="H22" s="185"/>
    </row>
    <row r="23" spans="1:8" x14ac:dyDescent="0.25">
      <c r="A23" s="105"/>
      <c r="B23" s="105"/>
      <c r="C23" s="105"/>
      <c r="D23" s="105"/>
      <c r="E23" s="105"/>
      <c r="F23" s="105"/>
      <c r="G23" s="105"/>
      <c r="H23" s="105"/>
    </row>
    <row r="24" spans="1:8" x14ac:dyDescent="0.25">
      <c r="B24" s="186" t="s">
        <v>168</v>
      </c>
      <c r="C24" s="186" t="s">
        <v>169</v>
      </c>
      <c r="D24" s="186" t="s">
        <v>170</v>
      </c>
      <c r="E24" s="186" t="s">
        <v>171</v>
      </c>
      <c r="F24" s="186" t="s">
        <v>172</v>
      </c>
      <c r="G24" s="186" t="s">
        <v>173</v>
      </c>
      <c r="H24" s="186" t="s">
        <v>174</v>
      </c>
    </row>
    <row r="25" spans="1:8" ht="23.25" customHeight="1" x14ac:dyDescent="0.25">
      <c r="B25" s="187"/>
      <c r="C25" s="187"/>
      <c r="D25" s="187"/>
      <c r="E25" s="187"/>
      <c r="F25" s="187"/>
      <c r="G25" s="187"/>
      <c r="H25" s="187"/>
    </row>
    <row r="26" spans="1:8" ht="36" x14ac:dyDescent="0.25">
      <c r="B26" s="110" t="s">
        <v>175</v>
      </c>
      <c r="C26" s="111">
        <f>H17</f>
        <v>43357</v>
      </c>
      <c r="D26" s="110">
        <v>1</v>
      </c>
      <c r="E26" s="110" t="s">
        <v>176</v>
      </c>
      <c r="F26" s="110" t="s">
        <v>186</v>
      </c>
      <c r="G26" s="110" t="s">
        <v>177</v>
      </c>
      <c r="H26" s="110" t="s">
        <v>177</v>
      </c>
    </row>
    <row r="27" spans="1:8" x14ac:dyDescent="0.25">
      <c r="B27" s="137"/>
      <c r="C27" s="138"/>
      <c r="D27" s="137"/>
      <c r="E27" s="139"/>
      <c r="F27" s="137"/>
      <c r="G27" s="140"/>
      <c r="H27" s="141"/>
    </row>
    <row r="28" spans="1:8" x14ac:dyDescent="0.25">
      <c r="B28" s="142"/>
      <c r="C28" s="142"/>
      <c r="D28" s="142"/>
      <c r="E28" s="143"/>
      <c r="F28" s="142"/>
      <c r="G28" s="142"/>
      <c r="H28" s="142"/>
    </row>
    <row r="29" spans="1:8" x14ac:dyDescent="0.25">
      <c r="B29" s="137"/>
      <c r="C29" s="137"/>
      <c r="D29" s="137"/>
      <c r="E29" s="139"/>
      <c r="F29" s="137"/>
      <c r="G29" s="137"/>
      <c r="H29" s="137"/>
    </row>
    <row r="30" spans="1:8" x14ac:dyDescent="0.25">
      <c r="B30" s="137"/>
      <c r="C30" s="137"/>
      <c r="D30" s="137"/>
      <c r="E30" s="139"/>
      <c r="F30" s="137"/>
      <c r="G30" s="137"/>
      <c r="H30" s="137"/>
    </row>
    <row r="31" spans="1:8" x14ac:dyDescent="0.25">
      <c r="B31" s="137"/>
      <c r="C31" s="137"/>
      <c r="D31" s="137"/>
      <c r="E31" s="139"/>
      <c r="F31" s="137"/>
      <c r="G31" s="137"/>
      <c r="H31" s="137"/>
    </row>
    <row r="32" spans="1:8" x14ac:dyDescent="0.25">
      <c r="B32" s="137"/>
      <c r="C32" s="137"/>
      <c r="D32" s="137"/>
      <c r="E32" s="139"/>
      <c r="F32" s="137"/>
      <c r="G32" s="137"/>
      <c r="H32" s="137"/>
    </row>
    <row r="33" spans="1:8" x14ac:dyDescent="0.25">
      <c r="B33" s="137"/>
      <c r="C33" s="137"/>
      <c r="D33" s="137"/>
      <c r="E33" s="139"/>
      <c r="F33" s="137"/>
      <c r="G33" s="137"/>
      <c r="H33" s="137"/>
    </row>
    <row r="34" spans="1:8" x14ac:dyDescent="0.25">
      <c r="B34" s="137"/>
      <c r="C34" s="137"/>
      <c r="D34" s="137"/>
      <c r="E34" s="139"/>
      <c r="F34" s="137"/>
      <c r="G34" s="137"/>
      <c r="H34" s="137"/>
    </row>
    <row r="35" spans="1:8" x14ac:dyDescent="0.25">
      <c r="B35" s="137"/>
      <c r="C35" s="137"/>
      <c r="D35" s="137"/>
      <c r="E35" s="139"/>
      <c r="F35" s="137"/>
      <c r="G35" s="137"/>
      <c r="H35" s="137"/>
    </row>
    <row r="36" spans="1:8" x14ac:dyDescent="0.25">
      <c r="B36" s="137"/>
      <c r="C36" s="137"/>
      <c r="D36" s="137"/>
      <c r="E36" s="139"/>
      <c r="F36" s="137"/>
      <c r="G36" s="137"/>
      <c r="H36" s="137"/>
    </row>
    <row r="37" spans="1:8" x14ac:dyDescent="0.25">
      <c r="B37" s="137"/>
      <c r="C37" s="137"/>
      <c r="D37" s="137"/>
      <c r="E37" s="139"/>
      <c r="F37" s="137"/>
      <c r="G37" s="137"/>
      <c r="H37" s="137"/>
    </row>
    <row r="38" spans="1:8" x14ac:dyDescent="0.25">
      <c r="B38" s="137"/>
      <c r="C38" s="137"/>
      <c r="D38" s="137"/>
      <c r="E38" s="139"/>
      <c r="F38" s="137"/>
      <c r="G38" s="137"/>
      <c r="H38" s="137"/>
    </row>
    <row r="39" spans="1:8" x14ac:dyDescent="0.25">
      <c r="A39" s="105"/>
      <c r="B39" s="105"/>
      <c r="C39" s="105"/>
      <c r="D39" s="105"/>
      <c r="E39" s="105"/>
      <c r="F39" s="105"/>
      <c r="G39" s="105"/>
      <c r="H39" s="105"/>
    </row>
    <row r="40" spans="1:8" x14ac:dyDescent="0.25">
      <c r="A40" s="105"/>
      <c r="B40" s="105"/>
      <c r="C40" s="105"/>
      <c r="D40" s="105"/>
      <c r="E40" s="105"/>
      <c r="F40" s="105"/>
      <c r="G40" s="105"/>
      <c r="H40" s="105"/>
    </row>
    <row r="41" spans="1:8" x14ac:dyDescent="0.25">
      <c r="A41" s="105"/>
      <c r="B41" s="105"/>
      <c r="C41" s="105"/>
      <c r="D41" s="105"/>
      <c r="E41" s="105"/>
      <c r="F41" s="105"/>
      <c r="G41" s="105"/>
      <c r="H41" s="105"/>
    </row>
    <row r="42" spans="1:8" x14ac:dyDescent="0.25">
      <c r="A42" s="105"/>
      <c r="B42" s="105"/>
      <c r="C42" s="105"/>
      <c r="D42" s="105"/>
      <c r="E42" s="105"/>
      <c r="F42" s="105"/>
      <c r="G42" s="105"/>
      <c r="H42" s="105"/>
    </row>
    <row r="43" spans="1:8" x14ac:dyDescent="0.25">
      <c r="A43" s="105"/>
      <c r="B43" s="105"/>
      <c r="C43" s="105"/>
      <c r="D43" s="105"/>
      <c r="E43" s="105"/>
      <c r="F43" s="105"/>
      <c r="G43" s="105"/>
      <c r="H43" s="105"/>
    </row>
    <row r="44" spans="1:8" x14ac:dyDescent="0.25">
      <c r="A44" s="105"/>
      <c r="B44" s="105"/>
      <c r="C44" s="105"/>
      <c r="D44" s="105"/>
      <c r="E44" s="105"/>
      <c r="F44" s="105"/>
      <c r="G44" s="105"/>
      <c r="H44" s="105"/>
    </row>
    <row r="45" spans="1:8" x14ac:dyDescent="0.25">
      <c r="A45" s="190" t="s">
        <v>178</v>
      </c>
      <c r="B45" s="190"/>
      <c r="C45" s="190"/>
      <c r="D45" s="190"/>
      <c r="E45" s="190"/>
      <c r="F45" s="191" t="s">
        <v>179</v>
      </c>
      <c r="G45" s="191"/>
      <c r="H45" s="105"/>
    </row>
    <row r="46" spans="1:8" x14ac:dyDescent="0.25">
      <c r="B46" s="112"/>
      <c r="C46" s="112"/>
      <c r="D46" s="112"/>
      <c r="E46" s="112"/>
      <c r="F46" s="112"/>
      <c r="G46" s="112"/>
      <c r="H46" s="112"/>
    </row>
    <row r="47" spans="1:8" x14ac:dyDescent="0.25">
      <c r="B47" s="112"/>
      <c r="C47" s="112"/>
      <c r="D47" s="112"/>
      <c r="E47" s="112"/>
      <c r="F47" s="112"/>
      <c r="G47" s="112"/>
      <c r="H47" s="112"/>
    </row>
    <row r="48" spans="1:8" x14ac:dyDescent="0.25">
      <c r="B48" s="112"/>
      <c r="C48" s="112"/>
      <c r="D48" s="112"/>
      <c r="E48" s="112"/>
      <c r="F48" s="112"/>
      <c r="G48" s="112"/>
      <c r="H48" s="112"/>
    </row>
    <row r="49" spans="2:8" x14ac:dyDescent="0.25">
      <c r="B49" s="177" t="s">
        <v>180</v>
      </c>
      <c r="C49" s="177"/>
      <c r="D49" s="177"/>
      <c r="E49" s="177"/>
      <c r="F49" s="177"/>
      <c r="G49" s="178" t="s">
        <v>179</v>
      </c>
      <c r="H49" s="178"/>
    </row>
  </sheetData>
  <sheetProtection sheet="1" objects="1" scenarios="1"/>
  <mergeCells count="28">
    <mergeCell ref="A1:B3"/>
    <mergeCell ref="C1:F2"/>
    <mergeCell ref="C3:F3"/>
    <mergeCell ref="A10:H10"/>
    <mergeCell ref="A8:G8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40BFB0DC-16C8-471B-9209-5490FA95C9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1019"/>
  <sheetViews>
    <sheetView zoomScaleNormal="100" workbookViewId="0">
      <selection activeCell="N20" sqref="N20:R31"/>
    </sheetView>
  </sheetViews>
  <sheetFormatPr baseColWidth="10" defaultRowHeight="15" x14ac:dyDescent="0.25"/>
  <cols>
    <col min="1" max="1" width="20.28515625" customWidth="1"/>
    <col min="2" max="2" width="19" customWidth="1"/>
    <col min="3" max="3" width="26.5703125" customWidth="1"/>
    <col min="4" max="4" width="30.5703125" customWidth="1"/>
    <col min="5" max="5" width="19.5703125" customWidth="1"/>
    <col min="6" max="7" width="26" customWidth="1"/>
    <col min="8" max="8" width="35" customWidth="1"/>
    <col min="9" max="9" width="30" customWidth="1"/>
    <col min="10" max="12" width="26.42578125" customWidth="1"/>
    <col min="13" max="13" width="17.42578125" customWidth="1"/>
    <col min="14" max="14" width="14.42578125" customWidth="1"/>
    <col min="15" max="15" width="24" customWidth="1"/>
    <col min="16" max="16" width="30.5703125" customWidth="1"/>
    <col min="17" max="17" width="20.140625" customWidth="1"/>
    <col min="18" max="18" width="15.7109375" bestFit="1" customWidth="1"/>
    <col min="19" max="19" width="9.7109375" customWidth="1"/>
    <col min="20" max="20" width="11.140625" customWidth="1"/>
    <col min="21" max="22" width="8.85546875" customWidth="1"/>
    <col min="24" max="24" width="12" bestFit="1" customWidth="1"/>
    <col min="27" max="27" width="10" customWidth="1"/>
  </cols>
  <sheetData>
    <row r="1" spans="1:44" ht="24.75" customHeight="1" x14ac:dyDescent="0.25">
      <c r="A1" s="194"/>
      <c r="B1" s="195"/>
      <c r="C1" s="213" t="str">
        <f>control!C1</f>
        <v>Cuadro de mando para el ensayo de azúcares totales en alimentos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5"/>
      <c r="P1" s="117" t="s">
        <v>181</v>
      </c>
      <c r="Q1" s="119" t="str">
        <f>control!H1</f>
        <v>SOFT-TC-026</v>
      </c>
    </row>
    <row r="2" spans="1:44" ht="20.25" customHeight="1" x14ac:dyDescent="0.25">
      <c r="A2" s="194"/>
      <c r="B2" s="195"/>
      <c r="C2" s="213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5"/>
      <c r="P2" s="117" t="s">
        <v>182</v>
      </c>
      <c r="Q2" s="119">
        <f>control!H2</f>
        <v>1</v>
      </c>
    </row>
    <row r="3" spans="1:44" ht="23.25" customHeight="1" x14ac:dyDescent="0.25">
      <c r="A3" s="194"/>
      <c r="B3" s="195"/>
      <c r="C3" s="216" t="s">
        <v>151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8"/>
      <c r="P3" s="118" t="s">
        <v>183</v>
      </c>
      <c r="Q3" s="120">
        <f>control!H3</f>
        <v>43357</v>
      </c>
    </row>
    <row r="4" spans="1:44" ht="20.25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  <c r="P4" s="9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3">
      <c r="A5" s="220" t="s">
        <v>0</v>
      </c>
      <c r="B5" s="220"/>
      <c r="C5" s="226"/>
      <c r="D5" s="226"/>
      <c r="E5" s="94" t="s">
        <v>7</v>
      </c>
      <c r="F5" s="95" t="s">
        <v>20</v>
      </c>
      <c r="G5" s="220" t="s">
        <v>69</v>
      </c>
      <c r="H5" s="220"/>
      <c r="I5" s="96"/>
      <c r="J5" s="97" t="s">
        <v>34</v>
      </c>
      <c r="K5" s="98"/>
      <c r="L5" s="207" t="s">
        <v>207</v>
      </c>
      <c r="M5" s="208"/>
      <c r="N5" s="211">
        <v>152</v>
      </c>
      <c r="O5" s="220" t="s">
        <v>69</v>
      </c>
      <c r="P5" s="220"/>
      <c r="Q5" s="103" t="s">
        <v>135</v>
      </c>
    </row>
    <row r="6" spans="1:44" ht="19.5" thickBot="1" x14ac:dyDescent="0.35">
      <c r="A6" s="223" t="s">
        <v>127</v>
      </c>
      <c r="B6" s="223"/>
      <c r="C6" s="227" t="s">
        <v>8</v>
      </c>
      <c r="D6" s="227"/>
      <c r="E6" s="99" t="s">
        <v>128</v>
      </c>
      <c r="F6" s="100" t="s">
        <v>129</v>
      </c>
      <c r="G6" s="224" t="s">
        <v>130</v>
      </c>
      <c r="H6" s="225"/>
      <c r="I6" s="101" t="s">
        <v>6</v>
      </c>
      <c r="J6" s="102" t="s">
        <v>197</v>
      </c>
      <c r="K6" s="153">
        <v>5.0000000000000001E-3</v>
      </c>
      <c r="L6" s="209"/>
      <c r="M6" s="210"/>
      <c r="N6" s="212"/>
      <c r="O6" s="223" t="s">
        <v>34</v>
      </c>
      <c r="P6" s="223"/>
      <c r="Q6" s="104"/>
    </row>
    <row r="7" spans="1:44" hidden="1" x14ac:dyDescent="0.25">
      <c r="F7" t="s">
        <v>126</v>
      </c>
    </row>
    <row r="8" spans="1:44" hidden="1" x14ac:dyDescent="0.25">
      <c r="A8" s="21" t="s">
        <v>19</v>
      </c>
      <c r="B8" s="21"/>
      <c r="C8" s="21"/>
      <c r="F8" t="s">
        <v>145</v>
      </c>
    </row>
    <row r="9" spans="1:44" ht="15.75" hidden="1" thickBot="1" x14ac:dyDescent="0.3">
      <c r="A9" s="21" t="s">
        <v>7</v>
      </c>
      <c r="B9" s="22">
        <f>I5</f>
        <v>0</v>
      </c>
      <c r="F9" s="21" t="s">
        <v>132</v>
      </c>
      <c r="G9" s="54">
        <f>N5</f>
        <v>152</v>
      </c>
    </row>
    <row r="10" spans="1:44" hidden="1" x14ac:dyDescent="0.25">
      <c r="A10" s="13" t="s">
        <v>11</v>
      </c>
      <c r="B10" s="16" t="s">
        <v>12</v>
      </c>
      <c r="C10" s="14" t="s">
        <v>10</v>
      </c>
      <c r="F10" s="13" t="s">
        <v>133</v>
      </c>
      <c r="G10" s="16" t="s">
        <v>134</v>
      </c>
      <c r="H10" s="14" t="s">
        <v>10</v>
      </c>
    </row>
    <row r="11" spans="1:44" hidden="1" x14ac:dyDescent="0.25">
      <c r="A11" s="5">
        <v>10</v>
      </c>
      <c r="B11" s="3">
        <v>0</v>
      </c>
      <c r="C11" s="19">
        <v>43313</v>
      </c>
      <c r="F11" s="5">
        <v>20</v>
      </c>
      <c r="G11" s="56">
        <v>7.4999999999999997E-3</v>
      </c>
      <c r="H11" s="19">
        <v>43291</v>
      </c>
      <c r="I11" s="58"/>
    </row>
    <row r="12" spans="1:44" hidden="1" x14ac:dyDescent="0.25">
      <c r="A12" s="5">
        <v>100</v>
      </c>
      <c r="B12" s="3">
        <v>0</v>
      </c>
      <c r="C12" s="19">
        <v>43313</v>
      </c>
      <c r="F12" s="5">
        <v>10</v>
      </c>
      <c r="G12" s="56">
        <v>8.2000000000000007E-3</v>
      </c>
      <c r="H12" s="19">
        <v>43291</v>
      </c>
    </row>
    <row r="13" spans="1:44" ht="15.75" hidden="1" thickBot="1" x14ac:dyDescent="0.3">
      <c r="A13" s="8">
        <v>200</v>
      </c>
      <c r="B13" s="2">
        <v>0</v>
      </c>
      <c r="C13" s="20">
        <v>43313</v>
      </c>
      <c r="F13" s="8">
        <v>200</v>
      </c>
      <c r="G13" s="57">
        <v>3.0000000000000001E-3</v>
      </c>
      <c r="H13" s="20">
        <v>43291</v>
      </c>
    </row>
    <row r="14" spans="1:44" hidden="1" x14ac:dyDescent="0.25">
      <c r="A14" s="18" t="s">
        <v>13</v>
      </c>
      <c r="B14" s="17">
        <f>SLOPE(B11:B13,A11:A13)</f>
        <v>0</v>
      </c>
      <c r="F14" s="18" t="s">
        <v>13</v>
      </c>
      <c r="G14" s="17">
        <f>SLOPE(G11:G13,F11:F13)</f>
        <v>-2.6311953352769683E-5</v>
      </c>
    </row>
    <row r="15" spans="1:44" ht="15.75" hidden="1" thickBot="1" x14ac:dyDescent="0.3">
      <c r="A15" s="12" t="s">
        <v>14</v>
      </c>
      <c r="B15" s="7">
        <f>INTERCEPT(B11:B13,A11:A13)</f>
        <v>0</v>
      </c>
      <c r="F15" s="12" t="s">
        <v>14</v>
      </c>
      <c r="G15" s="7">
        <f>INTERCEPT(G11:G13,F11:F13)</f>
        <v>8.2505830903790087E-3</v>
      </c>
    </row>
    <row r="16" spans="1:44" hidden="1" x14ac:dyDescent="0.25"/>
    <row r="17" spans="1:18" ht="18.75" thickBot="1" x14ac:dyDescent="0.3">
      <c r="A17" s="228" t="s">
        <v>4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</row>
    <row r="18" spans="1:18" ht="15.75" thickBot="1" x14ac:dyDescent="0.3">
      <c r="A18" s="221" t="s">
        <v>70</v>
      </c>
      <c r="B18" s="221"/>
      <c r="C18" s="222"/>
      <c r="D18" s="74"/>
      <c r="E18" s="219" t="s">
        <v>5</v>
      </c>
      <c r="F18" s="219"/>
      <c r="G18" s="219"/>
      <c r="H18" s="219"/>
      <c r="I18" s="219"/>
      <c r="J18" s="219"/>
      <c r="K18" s="75"/>
      <c r="L18" s="75"/>
      <c r="M18" s="76"/>
      <c r="N18" s="77"/>
      <c r="O18" s="77"/>
      <c r="P18" s="77"/>
      <c r="Q18" s="77"/>
    </row>
    <row r="19" spans="1:18" ht="26.25" x14ac:dyDescent="0.25">
      <c r="A19" s="78" t="s">
        <v>9</v>
      </c>
      <c r="B19" s="79" t="s">
        <v>3</v>
      </c>
      <c r="C19" s="79" t="s">
        <v>120</v>
      </c>
      <c r="D19" s="79" t="s">
        <v>16</v>
      </c>
      <c r="E19" s="79" t="s">
        <v>148</v>
      </c>
      <c r="F19" s="79" t="s">
        <v>149</v>
      </c>
      <c r="G19" s="79" t="s">
        <v>200</v>
      </c>
      <c r="H19" s="79" t="s">
        <v>199</v>
      </c>
      <c r="I19" s="79" t="s">
        <v>201</v>
      </c>
      <c r="J19" s="79" t="s">
        <v>202</v>
      </c>
      <c r="K19" s="79" t="s">
        <v>203</v>
      </c>
      <c r="L19" s="79" t="s">
        <v>205</v>
      </c>
      <c r="M19" s="79" t="s">
        <v>206</v>
      </c>
      <c r="N19" s="81" t="s">
        <v>1</v>
      </c>
      <c r="O19" s="157" t="s">
        <v>208</v>
      </c>
      <c r="P19" s="80" t="s">
        <v>125</v>
      </c>
      <c r="Q19" s="82" t="s">
        <v>17</v>
      </c>
      <c r="R19" s="83" t="s">
        <v>131</v>
      </c>
    </row>
    <row r="20" spans="1:18" x14ac:dyDescent="0.25">
      <c r="A20" s="84"/>
      <c r="B20" s="85"/>
      <c r="C20" s="85"/>
      <c r="D20" s="86"/>
      <c r="E20" s="87"/>
      <c r="F20" s="162" t="str">
        <f t="shared" ref="F20:F21" si="0">IF(OR(ISBLANK(E20),ISERROR($B$14),ISERROR($B$15))=FALSE,E20+(E20*$B$14+$B$15),"")</f>
        <v/>
      </c>
      <c r="G20" s="155"/>
      <c r="H20" s="163"/>
      <c r="I20" s="88"/>
      <c r="J20" s="154"/>
      <c r="K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" s="156"/>
      <c r="M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" s="89"/>
      <c r="O20" s="89"/>
      <c r="P20" s="89"/>
      <c r="Q20" s="145"/>
      <c r="R20" s="146"/>
    </row>
    <row r="21" spans="1:18" x14ac:dyDescent="0.25">
      <c r="A21" s="84"/>
      <c r="B21" s="85"/>
      <c r="C21" s="85"/>
      <c r="D21" s="86"/>
      <c r="E21" s="87"/>
      <c r="F21" s="162" t="str">
        <f t="shared" si="0"/>
        <v/>
      </c>
      <c r="G21" s="155"/>
      <c r="H21" s="163"/>
      <c r="I21" s="88"/>
      <c r="J21" s="154"/>
      <c r="K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" s="156"/>
      <c r="M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" s="89"/>
      <c r="O21" s="89"/>
      <c r="P21" s="89"/>
      <c r="Q21" s="145"/>
      <c r="R21" s="146"/>
    </row>
    <row r="22" spans="1:18" x14ac:dyDescent="0.25">
      <c r="A22" s="84"/>
      <c r="B22" s="144"/>
      <c r="C22" s="144"/>
      <c r="D22" s="86"/>
      <c r="E22" s="87"/>
      <c r="F22" s="162" t="str">
        <f t="shared" ref="F22:F85" si="1">IF(OR(ISBLANK(E22),ISERROR($B$14),ISERROR($B$15))=FALSE,E22+(E22*$B$14+$B$15),"")</f>
        <v/>
      </c>
      <c r="G22" s="155"/>
      <c r="H22" s="163"/>
      <c r="I22" s="88"/>
      <c r="J22" s="154"/>
      <c r="K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" s="156"/>
      <c r="M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" s="89"/>
      <c r="O22" s="89"/>
      <c r="P22" s="89"/>
      <c r="Q22" s="145"/>
      <c r="R22" s="146"/>
    </row>
    <row r="23" spans="1:18" x14ac:dyDescent="0.25">
      <c r="A23" s="84"/>
      <c r="B23" s="144"/>
      <c r="C23" s="144"/>
      <c r="D23" s="86"/>
      <c r="E23" s="87"/>
      <c r="F23" s="162" t="str">
        <f t="shared" si="1"/>
        <v/>
      </c>
      <c r="G23" s="155"/>
      <c r="H23" s="163"/>
      <c r="I23" s="88"/>
      <c r="J23" s="154"/>
      <c r="K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" s="156"/>
      <c r="M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" s="89"/>
      <c r="O23" s="89"/>
      <c r="P23" s="89"/>
      <c r="Q23" s="145"/>
      <c r="R23" s="146"/>
    </row>
    <row r="24" spans="1:18" x14ac:dyDescent="0.25">
      <c r="A24" s="84"/>
      <c r="B24" s="144"/>
      <c r="C24" s="144"/>
      <c r="D24" s="86"/>
      <c r="E24" s="87"/>
      <c r="F24" s="162" t="str">
        <f t="shared" si="1"/>
        <v/>
      </c>
      <c r="G24" s="155"/>
      <c r="H24" s="163"/>
      <c r="I24" s="88"/>
      <c r="J24" s="154"/>
      <c r="K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" s="156"/>
      <c r="M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" s="89"/>
      <c r="O24" s="89"/>
      <c r="P24" s="89"/>
      <c r="Q24" s="145"/>
      <c r="R24" s="146"/>
    </row>
    <row r="25" spans="1:18" x14ac:dyDescent="0.25">
      <c r="A25" s="84"/>
      <c r="B25" s="144"/>
      <c r="C25" s="144"/>
      <c r="D25" s="86"/>
      <c r="E25" s="87"/>
      <c r="F25" s="162" t="str">
        <f t="shared" si="1"/>
        <v/>
      </c>
      <c r="G25" s="155"/>
      <c r="H25" s="163"/>
      <c r="I25" s="88"/>
      <c r="J25" s="154"/>
      <c r="K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" s="156"/>
      <c r="M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" s="89"/>
      <c r="O25" s="89"/>
      <c r="P25" s="89"/>
      <c r="Q25" s="145"/>
      <c r="R25" s="146"/>
    </row>
    <row r="26" spans="1:18" x14ac:dyDescent="0.25">
      <c r="A26" s="84"/>
      <c r="B26" s="144"/>
      <c r="C26" s="144"/>
      <c r="D26" s="86"/>
      <c r="E26" s="87"/>
      <c r="F26" s="162" t="str">
        <f t="shared" si="1"/>
        <v/>
      </c>
      <c r="G26" s="155"/>
      <c r="H26" s="163"/>
      <c r="I26" s="88"/>
      <c r="J26" s="154"/>
      <c r="K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" s="156"/>
      <c r="M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" s="89"/>
      <c r="O26" s="89"/>
      <c r="P26" s="89"/>
      <c r="Q26" s="145"/>
      <c r="R26" s="146"/>
    </row>
    <row r="27" spans="1:18" x14ac:dyDescent="0.25">
      <c r="A27" s="84"/>
      <c r="B27" s="144"/>
      <c r="C27" s="144"/>
      <c r="D27" s="86"/>
      <c r="E27" s="87"/>
      <c r="F27" s="162" t="str">
        <f t="shared" si="1"/>
        <v/>
      </c>
      <c r="G27" s="155"/>
      <c r="H27" s="163"/>
      <c r="I27" s="88"/>
      <c r="J27" s="154"/>
      <c r="K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" s="156"/>
      <c r="M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" s="89"/>
      <c r="O27" s="89"/>
      <c r="P27" s="89"/>
      <c r="Q27" s="145"/>
      <c r="R27" s="146"/>
    </row>
    <row r="28" spans="1:18" x14ac:dyDescent="0.25">
      <c r="A28" s="84"/>
      <c r="B28" s="144"/>
      <c r="C28" s="144"/>
      <c r="D28" s="86"/>
      <c r="E28" s="87"/>
      <c r="F28" s="162" t="str">
        <f t="shared" si="1"/>
        <v/>
      </c>
      <c r="G28" s="155"/>
      <c r="H28" s="163"/>
      <c r="I28" s="88"/>
      <c r="J28" s="154"/>
      <c r="K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" s="156"/>
      <c r="M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" s="89"/>
      <c r="O28" s="89"/>
      <c r="P28" s="89"/>
      <c r="Q28" s="145"/>
      <c r="R28" s="146"/>
    </row>
    <row r="29" spans="1:18" x14ac:dyDescent="0.25">
      <c r="A29" s="84"/>
      <c r="B29" s="144"/>
      <c r="C29" s="144"/>
      <c r="D29" s="86"/>
      <c r="E29" s="87"/>
      <c r="F29" s="162" t="str">
        <f t="shared" si="1"/>
        <v/>
      </c>
      <c r="G29" s="155"/>
      <c r="H29" s="163"/>
      <c r="I29" s="88"/>
      <c r="J29" s="154"/>
      <c r="K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" s="156"/>
      <c r="M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" s="89"/>
      <c r="O29" s="89"/>
      <c r="P29" s="89"/>
      <c r="Q29" s="145"/>
      <c r="R29" s="146"/>
    </row>
    <row r="30" spans="1:18" x14ac:dyDescent="0.25">
      <c r="A30" s="84"/>
      <c r="B30" s="144"/>
      <c r="C30" s="144"/>
      <c r="D30" s="86"/>
      <c r="E30" s="87"/>
      <c r="F30" s="162" t="str">
        <f t="shared" si="1"/>
        <v/>
      </c>
      <c r="G30" s="155"/>
      <c r="H30" s="163"/>
      <c r="I30" s="88"/>
      <c r="J30" s="154"/>
      <c r="K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" s="156"/>
      <c r="M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" s="89"/>
      <c r="O30" s="89"/>
      <c r="P30" s="89"/>
      <c r="Q30" s="145"/>
      <c r="R30" s="146"/>
    </row>
    <row r="31" spans="1:18" x14ac:dyDescent="0.25">
      <c r="A31" s="84"/>
      <c r="B31" s="144"/>
      <c r="C31" s="144"/>
      <c r="D31" s="86"/>
      <c r="E31" s="87"/>
      <c r="F31" s="162" t="str">
        <f t="shared" si="1"/>
        <v/>
      </c>
      <c r="G31" s="155"/>
      <c r="H31" s="163"/>
      <c r="I31" s="88"/>
      <c r="J31" s="154"/>
      <c r="K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" s="156"/>
      <c r="M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" s="89"/>
      <c r="O31" s="89"/>
      <c r="P31" s="89"/>
      <c r="Q31" s="145"/>
      <c r="R31" s="146"/>
    </row>
    <row r="32" spans="1:18" x14ac:dyDescent="0.25">
      <c r="A32" s="84"/>
      <c r="B32" s="144"/>
      <c r="C32" s="144"/>
      <c r="D32" s="86"/>
      <c r="E32" s="87"/>
      <c r="F32" s="162" t="str">
        <f t="shared" si="1"/>
        <v/>
      </c>
      <c r="G32" s="155"/>
      <c r="H32" s="163"/>
      <c r="I32" s="88"/>
      <c r="J32" s="154"/>
      <c r="K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" s="156"/>
      <c r="M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" s="89"/>
      <c r="O32" s="89"/>
      <c r="P32" s="89"/>
      <c r="Q32" s="145"/>
      <c r="R32" s="146"/>
    </row>
    <row r="33" spans="1:18" x14ac:dyDescent="0.25">
      <c r="A33" s="84"/>
      <c r="B33" s="144"/>
      <c r="C33" s="144"/>
      <c r="D33" s="86"/>
      <c r="E33" s="87"/>
      <c r="F33" s="162" t="str">
        <f t="shared" si="1"/>
        <v/>
      </c>
      <c r="G33" s="155"/>
      <c r="H33" s="163"/>
      <c r="I33" s="88"/>
      <c r="J33" s="154"/>
      <c r="K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" s="156"/>
      <c r="M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" s="89"/>
      <c r="O33" s="89"/>
      <c r="P33" s="89"/>
      <c r="Q33" s="145"/>
      <c r="R33" s="146"/>
    </row>
    <row r="34" spans="1:18" x14ac:dyDescent="0.25">
      <c r="A34" s="84"/>
      <c r="B34" s="144"/>
      <c r="C34" s="144"/>
      <c r="D34" s="86"/>
      <c r="E34" s="87"/>
      <c r="F34" s="162" t="str">
        <f t="shared" si="1"/>
        <v/>
      </c>
      <c r="G34" s="155"/>
      <c r="H34" s="163"/>
      <c r="I34" s="88"/>
      <c r="J34" s="154"/>
      <c r="K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" s="156"/>
      <c r="M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" s="89"/>
      <c r="O34" s="89"/>
      <c r="P34" s="89"/>
      <c r="Q34" s="145"/>
      <c r="R34" s="146"/>
    </row>
    <row r="35" spans="1:18" x14ac:dyDescent="0.25">
      <c r="A35" s="84"/>
      <c r="B35" s="144"/>
      <c r="C35" s="144"/>
      <c r="D35" s="86"/>
      <c r="E35" s="87"/>
      <c r="F35" s="162" t="str">
        <f t="shared" si="1"/>
        <v/>
      </c>
      <c r="G35" s="155"/>
      <c r="H35" s="163"/>
      <c r="I35" s="88"/>
      <c r="J35" s="154"/>
      <c r="K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" s="156"/>
      <c r="M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" s="89"/>
      <c r="O35" s="89"/>
      <c r="P35" s="89"/>
      <c r="Q35" s="145"/>
      <c r="R35" s="146"/>
    </row>
    <row r="36" spans="1:18" x14ac:dyDescent="0.25">
      <c r="A36" s="84"/>
      <c r="B36" s="144"/>
      <c r="C36" s="144"/>
      <c r="D36" s="86"/>
      <c r="E36" s="87"/>
      <c r="F36" s="162" t="str">
        <f t="shared" si="1"/>
        <v/>
      </c>
      <c r="G36" s="155"/>
      <c r="H36" s="163"/>
      <c r="I36" s="88"/>
      <c r="J36" s="154"/>
      <c r="K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" s="156"/>
      <c r="M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" s="89"/>
      <c r="O36" s="89"/>
      <c r="P36" s="89"/>
      <c r="Q36" s="145"/>
      <c r="R36" s="146"/>
    </row>
    <row r="37" spans="1:18" x14ac:dyDescent="0.25">
      <c r="A37" s="84"/>
      <c r="B37" s="144"/>
      <c r="C37" s="144"/>
      <c r="D37" s="86"/>
      <c r="E37" s="87"/>
      <c r="F37" s="162" t="str">
        <f t="shared" si="1"/>
        <v/>
      </c>
      <c r="G37" s="155"/>
      <c r="H37" s="163"/>
      <c r="I37" s="88"/>
      <c r="J37" s="154"/>
      <c r="K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" s="156"/>
      <c r="M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" s="89"/>
      <c r="O37" s="89"/>
      <c r="P37" s="89"/>
      <c r="Q37" s="145"/>
      <c r="R37" s="146"/>
    </row>
    <row r="38" spans="1:18" x14ac:dyDescent="0.25">
      <c r="A38" s="84"/>
      <c r="B38" s="144"/>
      <c r="C38" s="144"/>
      <c r="D38" s="86"/>
      <c r="E38" s="87"/>
      <c r="F38" s="162" t="str">
        <f t="shared" si="1"/>
        <v/>
      </c>
      <c r="G38" s="155"/>
      <c r="H38" s="163"/>
      <c r="I38" s="88"/>
      <c r="J38" s="154"/>
      <c r="K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" s="156"/>
      <c r="M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" s="89"/>
      <c r="O38" s="89"/>
      <c r="P38" s="89"/>
      <c r="Q38" s="145"/>
      <c r="R38" s="146"/>
    </row>
    <row r="39" spans="1:18" x14ac:dyDescent="0.25">
      <c r="A39" s="84"/>
      <c r="B39" s="144"/>
      <c r="C39" s="144"/>
      <c r="D39" s="86"/>
      <c r="E39" s="87"/>
      <c r="F39" s="162" t="str">
        <f t="shared" si="1"/>
        <v/>
      </c>
      <c r="G39" s="155"/>
      <c r="H39" s="163"/>
      <c r="I39" s="88"/>
      <c r="J39" s="154"/>
      <c r="K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" s="156"/>
      <c r="M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" s="89"/>
      <c r="O39" s="89"/>
      <c r="P39" s="89"/>
      <c r="Q39" s="145"/>
      <c r="R39" s="146"/>
    </row>
    <row r="40" spans="1:18" x14ac:dyDescent="0.25">
      <c r="A40" s="84"/>
      <c r="B40" s="144"/>
      <c r="C40" s="144"/>
      <c r="D40" s="86"/>
      <c r="E40" s="87"/>
      <c r="F40" s="162" t="str">
        <f t="shared" si="1"/>
        <v/>
      </c>
      <c r="G40" s="155"/>
      <c r="H40" s="163"/>
      <c r="I40" s="88"/>
      <c r="J40" s="154"/>
      <c r="K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" s="156"/>
      <c r="M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" s="89"/>
      <c r="O40" s="89"/>
      <c r="P40" s="89"/>
      <c r="Q40" s="145"/>
      <c r="R40" s="146"/>
    </row>
    <row r="41" spans="1:18" x14ac:dyDescent="0.25">
      <c r="A41" s="84"/>
      <c r="B41" s="144"/>
      <c r="C41" s="144"/>
      <c r="D41" s="86"/>
      <c r="E41" s="87"/>
      <c r="F41" s="162" t="str">
        <f t="shared" si="1"/>
        <v/>
      </c>
      <c r="G41" s="155"/>
      <c r="H41" s="163"/>
      <c r="I41" s="88"/>
      <c r="J41" s="154"/>
      <c r="K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" s="156"/>
      <c r="M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" s="89"/>
      <c r="O41" s="89"/>
      <c r="P41" s="89"/>
      <c r="Q41" s="145"/>
      <c r="R41" s="146"/>
    </row>
    <row r="42" spans="1:18" x14ac:dyDescent="0.25">
      <c r="A42" s="84"/>
      <c r="B42" s="144"/>
      <c r="C42" s="144"/>
      <c r="D42" s="86"/>
      <c r="E42" s="87"/>
      <c r="F42" s="162" t="str">
        <f t="shared" si="1"/>
        <v/>
      </c>
      <c r="G42" s="155"/>
      <c r="H42" s="163"/>
      <c r="I42" s="88"/>
      <c r="J42" s="154"/>
      <c r="K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" s="156"/>
      <c r="M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" s="89"/>
      <c r="O42" s="89"/>
      <c r="P42" s="89"/>
      <c r="Q42" s="145"/>
      <c r="R42" s="146"/>
    </row>
    <row r="43" spans="1:18" x14ac:dyDescent="0.25">
      <c r="A43" s="84"/>
      <c r="B43" s="144"/>
      <c r="C43" s="144"/>
      <c r="D43" s="86"/>
      <c r="E43" s="87"/>
      <c r="F43" s="162" t="str">
        <f t="shared" si="1"/>
        <v/>
      </c>
      <c r="G43" s="155"/>
      <c r="H43" s="163"/>
      <c r="I43" s="88"/>
      <c r="J43" s="154"/>
      <c r="K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" s="156"/>
      <c r="M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" s="89"/>
      <c r="O43" s="89"/>
      <c r="P43" s="89"/>
      <c r="Q43" s="145"/>
      <c r="R43" s="146"/>
    </row>
    <row r="44" spans="1:18" x14ac:dyDescent="0.25">
      <c r="A44" s="84"/>
      <c r="B44" s="144"/>
      <c r="C44" s="144"/>
      <c r="D44" s="86"/>
      <c r="E44" s="87"/>
      <c r="F44" s="162" t="str">
        <f t="shared" si="1"/>
        <v/>
      </c>
      <c r="G44" s="155"/>
      <c r="H44" s="163"/>
      <c r="I44" s="88"/>
      <c r="J44" s="154"/>
      <c r="K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" s="156"/>
      <c r="M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" s="89"/>
      <c r="O44" s="89"/>
      <c r="P44" s="89"/>
      <c r="Q44" s="145"/>
      <c r="R44" s="146"/>
    </row>
    <row r="45" spans="1:18" x14ac:dyDescent="0.25">
      <c r="A45" s="84"/>
      <c r="B45" s="144"/>
      <c r="C45" s="144"/>
      <c r="D45" s="86"/>
      <c r="E45" s="87"/>
      <c r="F45" s="162" t="str">
        <f t="shared" si="1"/>
        <v/>
      </c>
      <c r="G45" s="155"/>
      <c r="H45" s="163"/>
      <c r="I45" s="88"/>
      <c r="J45" s="154"/>
      <c r="K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" s="156"/>
      <c r="M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" s="89"/>
      <c r="O45" s="89"/>
      <c r="P45" s="89"/>
      <c r="Q45" s="145"/>
      <c r="R45" s="146"/>
    </row>
    <row r="46" spans="1:18" x14ac:dyDescent="0.25">
      <c r="A46" s="84"/>
      <c r="B46" s="144"/>
      <c r="C46" s="144"/>
      <c r="D46" s="86"/>
      <c r="E46" s="87"/>
      <c r="F46" s="162" t="str">
        <f t="shared" si="1"/>
        <v/>
      </c>
      <c r="G46" s="155"/>
      <c r="H46" s="163"/>
      <c r="I46" s="88"/>
      <c r="J46" s="154"/>
      <c r="K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" s="156"/>
      <c r="M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" s="89"/>
      <c r="O46" s="89"/>
      <c r="P46" s="89"/>
      <c r="Q46" s="145"/>
      <c r="R46" s="146"/>
    </row>
    <row r="47" spans="1:18" x14ac:dyDescent="0.25">
      <c r="A47" s="84"/>
      <c r="B47" s="144"/>
      <c r="C47" s="144"/>
      <c r="D47" s="86"/>
      <c r="E47" s="87"/>
      <c r="F47" s="162" t="str">
        <f t="shared" si="1"/>
        <v/>
      </c>
      <c r="G47" s="155"/>
      <c r="H47" s="163"/>
      <c r="I47" s="88"/>
      <c r="J47" s="154"/>
      <c r="K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" s="156"/>
      <c r="M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" s="89"/>
      <c r="O47" s="89"/>
      <c r="P47" s="89"/>
      <c r="Q47" s="145"/>
      <c r="R47" s="146"/>
    </row>
    <row r="48" spans="1:18" x14ac:dyDescent="0.25">
      <c r="A48" s="84"/>
      <c r="B48" s="144"/>
      <c r="C48" s="144"/>
      <c r="D48" s="86"/>
      <c r="E48" s="87"/>
      <c r="F48" s="162" t="str">
        <f t="shared" si="1"/>
        <v/>
      </c>
      <c r="G48" s="155"/>
      <c r="H48" s="163"/>
      <c r="I48" s="88"/>
      <c r="J48" s="154"/>
      <c r="K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" s="156"/>
      <c r="M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" s="89"/>
      <c r="O48" s="89"/>
      <c r="P48" s="89"/>
      <c r="Q48" s="145"/>
      <c r="R48" s="146"/>
    </row>
    <row r="49" spans="1:18" x14ac:dyDescent="0.25">
      <c r="A49" s="84"/>
      <c r="B49" s="144"/>
      <c r="C49" s="144"/>
      <c r="D49" s="86"/>
      <c r="E49" s="87"/>
      <c r="F49" s="162" t="str">
        <f t="shared" si="1"/>
        <v/>
      </c>
      <c r="G49" s="155"/>
      <c r="H49" s="163"/>
      <c r="I49" s="88"/>
      <c r="J49" s="154"/>
      <c r="K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" s="156"/>
      <c r="M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" s="89"/>
      <c r="O49" s="89"/>
      <c r="P49" s="89"/>
      <c r="Q49" s="145"/>
      <c r="R49" s="146"/>
    </row>
    <row r="50" spans="1:18" x14ac:dyDescent="0.25">
      <c r="A50" s="84"/>
      <c r="B50" s="144"/>
      <c r="C50" s="144"/>
      <c r="D50" s="86"/>
      <c r="E50" s="87"/>
      <c r="F50" s="162" t="str">
        <f t="shared" si="1"/>
        <v/>
      </c>
      <c r="G50" s="155"/>
      <c r="H50" s="163"/>
      <c r="I50" s="88"/>
      <c r="J50" s="154"/>
      <c r="K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" s="156"/>
      <c r="M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" s="89"/>
      <c r="O50" s="89"/>
      <c r="P50" s="89"/>
      <c r="Q50" s="145"/>
      <c r="R50" s="146"/>
    </row>
    <row r="51" spans="1:18" x14ac:dyDescent="0.25">
      <c r="A51" s="84"/>
      <c r="B51" s="144"/>
      <c r="C51" s="144"/>
      <c r="D51" s="86"/>
      <c r="E51" s="87"/>
      <c r="F51" s="162" t="str">
        <f t="shared" si="1"/>
        <v/>
      </c>
      <c r="G51" s="155"/>
      <c r="H51" s="163"/>
      <c r="I51" s="88"/>
      <c r="J51" s="154"/>
      <c r="K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" s="156"/>
      <c r="M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" s="89"/>
      <c r="O51" s="89"/>
      <c r="P51" s="89"/>
      <c r="Q51" s="145"/>
      <c r="R51" s="146"/>
    </row>
    <row r="52" spans="1:18" x14ac:dyDescent="0.25">
      <c r="A52" s="84"/>
      <c r="B52" s="144"/>
      <c r="C52" s="144"/>
      <c r="D52" s="86"/>
      <c r="E52" s="87"/>
      <c r="F52" s="162" t="str">
        <f t="shared" si="1"/>
        <v/>
      </c>
      <c r="G52" s="155"/>
      <c r="H52" s="163"/>
      <c r="I52" s="88"/>
      <c r="J52" s="154"/>
      <c r="K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" s="156"/>
      <c r="M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" s="89"/>
      <c r="O52" s="89"/>
      <c r="P52" s="89"/>
      <c r="Q52" s="145"/>
      <c r="R52" s="146"/>
    </row>
    <row r="53" spans="1:18" x14ac:dyDescent="0.25">
      <c r="A53" s="84"/>
      <c r="B53" s="144"/>
      <c r="C53" s="144"/>
      <c r="D53" s="86"/>
      <c r="E53" s="87"/>
      <c r="F53" s="162" t="str">
        <f t="shared" si="1"/>
        <v/>
      </c>
      <c r="G53" s="155"/>
      <c r="H53" s="163"/>
      <c r="I53" s="88"/>
      <c r="J53" s="154"/>
      <c r="K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" s="156"/>
      <c r="M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" s="89"/>
      <c r="O53" s="89"/>
      <c r="P53" s="89"/>
      <c r="Q53" s="145"/>
      <c r="R53" s="146"/>
    </row>
    <row r="54" spans="1:18" x14ac:dyDescent="0.25">
      <c r="A54" s="84"/>
      <c r="B54" s="144"/>
      <c r="C54" s="144"/>
      <c r="D54" s="86"/>
      <c r="E54" s="87"/>
      <c r="F54" s="162" t="str">
        <f t="shared" si="1"/>
        <v/>
      </c>
      <c r="G54" s="155"/>
      <c r="H54" s="163"/>
      <c r="I54" s="88"/>
      <c r="J54" s="154"/>
      <c r="K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" s="156"/>
      <c r="M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" s="89"/>
      <c r="O54" s="89"/>
      <c r="P54" s="89"/>
      <c r="Q54" s="145"/>
      <c r="R54" s="146"/>
    </row>
    <row r="55" spans="1:18" x14ac:dyDescent="0.25">
      <c r="A55" s="84"/>
      <c r="B55" s="144"/>
      <c r="C55" s="144"/>
      <c r="D55" s="86"/>
      <c r="E55" s="87"/>
      <c r="F55" s="162" t="str">
        <f t="shared" si="1"/>
        <v/>
      </c>
      <c r="G55" s="155"/>
      <c r="H55" s="163"/>
      <c r="I55" s="88"/>
      <c r="J55" s="154"/>
      <c r="K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" s="156"/>
      <c r="M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" s="89"/>
      <c r="O55" s="89"/>
      <c r="P55" s="89"/>
      <c r="Q55" s="145"/>
      <c r="R55" s="146"/>
    </row>
    <row r="56" spans="1:18" x14ac:dyDescent="0.25">
      <c r="A56" s="84"/>
      <c r="B56" s="144"/>
      <c r="C56" s="144"/>
      <c r="D56" s="86"/>
      <c r="E56" s="87"/>
      <c r="F56" s="162" t="str">
        <f t="shared" si="1"/>
        <v/>
      </c>
      <c r="G56" s="155"/>
      <c r="H56" s="163"/>
      <c r="I56" s="88"/>
      <c r="J56" s="154"/>
      <c r="K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" s="156"/>
      <c r="M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" s="89"/>
      <c r="O56" s="89"/>
      <c r="P56" s="89"/>
      <c r="Q56" s="145"/>
      <c r="R56" s="146"/>
    </row>
    <row r="57" spans="1:18" x14ac:dyDescent="0.25">
      <c r="A57" s="84"/>
      <c r="B57" s="144"/>
      <c r="C57" s="144"/>
      <c r="D57" s="86"/>
      <c r="E57" s="87"/>
      <c r="F57" s="162" t="str">
        <f t="shared" si="1"/>
        <v/>
      </c>
      <c r="G57" s="155"/>
      <c r="H57" s="163"/>
      <c r="I57" s="88"/>
      <c r="J57" s="154"/>
      <c r="K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" s="156"/>
      <c r="M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" s="89"/>
      <c r="O57" s="89"/>
      <c r="P57" s="89"/>
      <c r="Q57" s="145"/>
      <c r="R57" s="146"/>
    </row>
    <row r="58" spans="1:18" x14ac:dyDescent="0.25">
      <c r="A58" s="84"/>
      <c r="B58" s="144"/>
      <c r="C58" s="144"/>
      <c r="D58" s="86"/>
      <c r="E58" s="87"/>
      <c r="F58" s="162" t="str">
        <f t="shared" si="1"/>
        <v/>
      </c>
      <c r="G58" s="155"/>
      <c r="H58" s="163"/>
      <c r="I58" s="88"/>
      <c r="J58" s="154"/>
      <c r="K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" s="156"/>
      <c r="M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" s="89"/>
      <c r="O58" s="89"/>
      <c r="P58" s="89"/>
      <c r="Q58" s="145"/>
      <c r="R58" s="146"/>
    </row>
    <row r="59" spans="1:18" x14ac:dyDescent="0.25">
      <c r="A59" s="84"/>
      <c r="B59" s="144"/>
      <c r="C59" s="144"/>
      <c r="D59" s="86"/>
      <c r="E59" s="87"/>
      <c r="F59" s="162" t="str">
        <f t="shared" si="1"/>
        <v/>
      </c>
      <c r="G59" s="155"/>
      <c r="H59" s="163"/>
      <c r="I59" s="88"/>
      <c r="J59" s="154"/>
      <c r="K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" s="156"/>
      <c r="M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" s="89"/>
      <c r="O59" s="89"/>
      <c r="P59" s="89"/>
      <c r="Q59" s="145"/>
      <c r="R59" s="146"/>
    </row>
    <row r="60" spans="1:18" x14ac:dyDescent="0.25">
      <c r="A60" s="84"/>
      <c r="B60" s="144"/>
      <c r="C60" s="144"/>
      <c r="D60" s="86"/>
      <c r="E60" s="87"/>
      <c r="F60" s="162" t="str">
        <f t="shared" si="1"/>
        <v/>
      </c>
      <c r="G60" s="155"/>
      <c r="H60" s="163"/>
      <c r="I60" s="88"/>
      <c r="J60" s="154"/>
      <c r="K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" s="156"/>
      <c r="M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" s="89"/>
      <c r="O60" s="89"/>
      <c r="P60" s="89"/>
      <c r="Q60" s="145"/>
      <c r="R60" s="146"/>
    </row>
    <row r="61" spans="1:18" x14ac:dyDescent="0.25">
      <c r="A61" s="84"/>
      <c r="B61" s="144"/>
      <c r="C61" s="144"/>
      <c r="D61" s="86"/>
      <c r="E61" s="87"/>
      <c r="F61" s="162" t="str">
        <f t="shared" si="1"/>
        <v/>
      </c>
      <c r="G61" s="155"/>
      <c r="H61" s="163"/>
      <c r="I61" s="88"/>
      <c r="J61" s="154"/>
      <c r="K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" s="156"/>
      <c r="M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" s="89"/>
      <c r="O61" s="89"/>
      <c r="P61" s="89"/>
      <c r="Q61" s="145"/>
      <c r="R61" s="146"/>
    </row>
    <row r="62" spans="1:18" x14ac:dyDescent="0.25">
      <c r="A62" s="84"/>
      <c r="B62" s="144"/>
      <c r="C62" s="144"/>
      <c r="D62" s="86"/>
      <c r="E62" s="87"/>
      <c r="F62" s="162" t="str">
        <f t="shared" si="1"/>
        <v/>
      </c>
      <c r="G62" s="155"/>
      <c r="H62" s="163"/>
      <c r="I62" s="88"/>
      <c r="J62" s="154"/>
      <c r="K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" s="156"/>
      <c r="M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" s="89"/>
      <c r="O62" s="89"/>
      <c r="P62" s="89"/>
      <c r="Q62" s="145"/>
      <c r="R62" s="146"/>
    </row>
    <row r="63" spans="1:18" x14ac:dyDescent="0.25">
      <c r="A63" s="84"/>
      <c r="B63" s="144"/>
      <c r="C63" s="144"/>
      <c r="D63" s="86"/>
      <c r="E63" s="87"/>
      <c r="F63" s="162" t="str">
        <f t="shared" si="1"/>
        <v/>
      </c>
      <c r="G63" s="155"/>
      <c r="H63" s="163"/>
      <c r="I63" s="88"/>
      <c r="J63" s="154"/>
      <c r="K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" s="156"/>
      <c r="M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" s="89"/>
      <c r="O63" s="89"/>
      <c r="P63" s="89"/>
      <c r="Q63" s="145"/>
      <c r="R63" s="146"/>
    </row>
    <row r="64" spans="1:18" x14ac:dyDescent="0.25">
      <c r="A64" s="84"/>
      <c r="B64" s="144"/>
      <c r="C64" s="144"/>
      <c r="D64" s="86"/>
      <c r="E64" s="87"/>
      <c r="F64" s="162" t="str">
        <f t="shared" si="1"/>
        <v/>
      </c>
      <c r="G64" s="155"/>
      <c r="H64" s="163"/>
      <c r="I64" s="88"/>
      <c r="J64" s="154"/>
      <c r="K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" s="156"/>
      <c r="M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" s="89"/>
      <c r="O64" s="89"/>
      <c r="P64" s="89"/>
      <c r="Q64" s="145"/>
      <c r="R64" s="146"/>
    </row>
    <row r="65" spans="1:18" x14ac:dyDescent="0.25">
      <c r="A65" s="84"/>
      <c r="B65" s="144"/>
      <c r="C65" s="144"/>
      <c r="D65" s="86"/>
      <c r="E65" s="87"/>
      <c r="F65" s="162" t="str">
        <f t="shared" si="1"/>
        <v/>
      </c>
      <c r="G65" s="155"/>
      <c r="H65" s="163"/>
      <c r="I65" s="88"/>
      <c r="J65" s="154"/>
      <c r="K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" s="156"/>
      <c r="M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" s="89"/>
      <c r="O65" s="89"/>
      <c r="P65" s="89"/>
      <c r="Q65" s="145"/>
      <c r="R65" s="146"/>
    </row>
    <row r="66" spans="1:18" x14ac:dyDescent="0.25">
      <c r="A66" s="84"/>
      <c r="B66" s="144"/>
      <c r="C66" s="144"/>
      <c r="D66" s="86"/>
      <c r="E66" s="87"/>
      <c r="F66" s="162" t="str">
        <f t="shared" si="1"/>
        <v/>
      </c>
      <c r="G66" s="155"/>
      <c r="H66" s="163"/>
      <c r="I66" s="88"/>
      <c r="J66" s="154"/>
      <c r="K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" s="156"/>
      <c r="M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" s="89"/>
      <c r="O66" s="89"/>
      <c r="P66" s="89"/>
      <c r="Q66" s="145"/>
      <c r="R66" s="146"/>
    </row>
    <row r="67" spans="1:18" x14ac:dyDescent="0.25">
      <c r="A67" s="84"/>
      <c r="B67" s="144"/>
      <c r="C67" s="144"/>
      <c r="D67" s="86"/>
      <c r="E67" s="87"/>
      <c r="F67" s="162" t="str">
        <f t="shared" si="1"/>
        <v/>
      </c>
      <c r="G67" s="155"/>
      <c r="H67" s="163"/>
      <c r="I67" s="88"/>
      <c r="J67" s="154"/>
      <c r="K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" s="156"/>
      <c r="M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" s="89"/>
      <c r="O67" s="89"/>
      <c r="P67" s="89"/>
      <c r="Q67" s="145"/>
      <c r="R67" s="146"/>
    </row>
    <row r="68" spans="1:18" x14ac:dyDescent="0.25">
      <c r="A68" s="84"/>
      <c r="B68" s="144"/>
      <c r="C68" s="144"/>
      <c r="D68" s="86"/>
      <c r="E68" s="87"/>
      <c r="F68" s="162" t="str">
        <f t="shared" si="1"/>
        <v/>
      </c>
      <c r="G68" s="155"/>
      <c r="H68" s="163"/>
      <c r="I68" s="88"/>
      <c r="J68" s="154"/>
      <c r="K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" s="156"/>
      <c r="M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" s="89"/>
      <c r="O68" s="89"/>
      <c r="P68" s="89"/>
      <c r="Q68" s="145"/>
      <c r="R68" s="146"/>
    </row>
    <row r="69" spans="1:18" x14ac:dyDescent="0.25">
      <c r="A69" s="84"/>
      <c r="B69" s="144"/>
      <c r="C69" s="144"/>
      <c r="D69" s="86"/>
      <c r="E69" s="87"/>
      <c r="F69" s="162" t="str">
        <f t="shared" si="1"/>
        <v/>
      </c>
      <c r="G69" s="155"/>
      <c r="H69" s="163"/>
      <c r="I69" s="88"/>
      <c r="J69" s="154"/>
      <c r="K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" s="156"/>
      <c r="M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" s="89"/>
      <c r="O69" s="89"/>
      <c r="P69" s="89"/>
      <c r="Q69" s="145"/>
      <c r="R69" s="146"/>
    </row>
    <row r="70" spans="1:18" x14ac:dyDescent="0.25">
      <c r="A70" s="84"/>
      <c r="B70" s="144"/>
      <c r="C70" s="144"/>
      <c r="D70" s="86"/>
      <c r="E70" s="87"/>
      <c r="F70" s="162" t="str">
        <f t="shared" si="1"/>
        <v/>
      </c>
      <c r="G70" s="155"/>
      <c r="H70" s="163"/>
      <c r="I70" s="88"/>
      <c r="J70" s="154"/>
      <c r="K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" s="156"/>
      <c r="M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" s="89"/>
      <c r="O70" s="89"/>
      <c r="P70" s="89"/>
      <c r="Q70" s="145"/>
      <c r="R70" s="146"/>
    </row>
    <row r="71" spans="1:18" x14ac:dyDescent="0.25">
      <c r="A71" s="84"/>
      <c r="B71" s="144"/>
      <c r="C71" s="144"/>
      <c r="D71" s="86"/>
      <c r="E71" s="87"/>
      <c r="F71" s="162" t="str">
        <f t="shared" si="1"/>
        <v/>
      </c>
      <c r="G71" s="155"/>
      <c r="H71" s="163"/>
      <c r="I71" s="88"/>
      <c r="J71" s="154"/>
      <c r="K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" s="156"/>
      <c r="M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" s="89"/>
      <c r="O71" s="89"/>
      <c r="P71" s="89"/>
      <c r="Q71" s="145"/>
      <c r="R71" s="146"/>
    </row>
    <row r="72" spans="1:18" x14ac:dyDescent="0.25">
      <c r="A72" s="84"/>
      <c r="B72" s="144"/>
      <c r="C72" s="144"/>
      <c r="D72" s="86"/>
      <c r="E72" s="87"/>
      <c r="F72" s="162" t="str">
        <f t="shared" si="1"/>
        <v/>
      </c>
      <c r="G72" s="155"/>
      <c r="H72" s="163"/>
      <c r="I72" s="88"/>
      <c r="J72" s="154"/>
      <c r="K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" s="156"/>
      <c r="M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" s="89"/>
      <c r="O72" s="89"/>
      <c r="P72" s="89"/>
      <c r="Q72" s="145"/>
      <c r="R72" s="146"/>
    </row>
    <row r="73" spans="1:18" x14ac:dyDescent="0.25">
      <c r="A73" s="84"/>
      <c r="B73" s="144"/>
      <c r="C73" s="144"/>
      <c r="D73" s="86"/>
      <c r="E73" s="87"/>
      <c r="F73" s="162" t="str">
        <f t="shared" si="1"/>
        <v/>
      </c>
      <c r="G73" s="155"/>
      <c r="H73" s="163"/>
      <c r="I73" s="88"/>
      <c r="J73" s="154"/>
      <c r="K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" s="156"/>
      <c r="M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" s="89"/>
      <c r="O73" s="89"/>
      <c r="P73" s="89"/>
      <c r="Q73" s="145"/>
      <c r="R73" s="146"/>
    </row>
    <row r="74" spans="1:18" x14ac:dyDescent="0.25">
      <c r="A74" s="84"/>
      <c r="B74" s="144"/>
      <c r="C74" s="144"/>
      <c r="D74" s="86"/>
      <c r="E74" s="87"/>
      <c r="F74" s="162" t="str">
        <f t="shared" si="1"/>
        <v/>
      </c>
      <c r="G74" s="155"/>
      <c r="H74" s="163"/>
      <c r="I74" s="88"/>
      <c r="J74" s="154"/>
      <c r="K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" s="156"/>
      <c r="M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" s="89"/>
      <c r="O74" s="89"/>
      <c r="P74" s="89"/>
      <c r="Q74" s="145"/>
      <c r="R74" s="146"/>
    </row>
    <row r="75" spans="1:18" x14ac:dyDescent="0.25">
      <c r="A75" s="84"/>
      <c r="B75" s="144"/>
      <c r="C75" s="144"/>
      <c r="D75" s="86"/>
      <c r="E75" s="87"/>
      <c r="F75" s="162" t="str">
        <f t="shared" si="1"/>
        <v/>
      </c>
      <c r="G75" s="155"/>
      <c r="H75" s="163"/>
      <c r="I75" s="88"/>
      <c r="J75" s="154"/>
      <c r="K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" s="156"/>
      <c r="M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" s="89"/>
      <c r="O75" s="89"/>
      <c r="P75" s="89"/>
      <c r="Q75" s="145"/>
      <c r="R75" s="146"/>
    </row>
    <row r="76" spans="1:18" x14ac:dyDescent="0.25">
      <c r="A76" s="84"/>
      <c r="B76" s="144"/>
      <c r="C76" s="144"/>
      <c r="D76" s="86"/>
      <c r="E76" s="87"/>
      <c r="F76" s="162" t="str">
        <f t="shared" si="1"/>
        <v/>
      </c>
      <c r="G76" s="155"/>
      <c r="H76" s="163"/>
      <c r="I76" s="88"/>
      <c r="J76" s="154"/>
      <c r="K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" s="156"/>
      <c r="M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" s="89"/>
      <c r="O76" s="89"/>
      <c r="P76" s="89"/>
      <c r="Q76" s="145"/>
      <c r="R76" s="146"/>
    </row>
    <row r="77" spans="1:18" x14ac:dyDescent="0.25">
      <c r="A77" s="84"/>
      <c r="B77" s="144"/>
      <c r="C77" s="144"/>
      <c r="D77" s="86"/>
      <c r="E77" s="87"/>
      <c r="F77" s="162" t="str">
        <f t="shared" si="1"/>
        <v/>
      </c>
      <c r="G77" s="155"/>
      <c r="H77" s="163"/>
      <c r="I77" s="88"/>
      <c r="J77" s="154"/>
      <c r="K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" s="156"/>
      <c r="M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" s="89"/>
      <c r="O77" s="89"/>
      <c r="P77" s="89"/>
      <c r="Q77" s="145"/>
      <c r="R77" s="146"/>
    </row>
    <row r="78" spans="1:18" x14ac:dyDescent="0.25">
      <c r="A78" s="84"/>
      <c r="B78" s="144"/>
      <c r="C78" s="144"/>
      <c r="D78" s="86"/>
      <c r="E78" s="87"/>
      <c r="F78" s="162" t="str">
        <f t="shared" si="1"/>
        <v/>
      </c>
      <c r="G78" s="155"/>
      <c r="H78" s="163"/>
      <c r="I78" s="88"/>
      <c r="J78" s="154"/>
      <c r="K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" s="156"/>
      <c r="M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" s="89"/>
      <c r="O78" s="89"/>
      <c r="P78" s="89"/>
      <c r="Q78" s="145"/>
      <c r="R78" s="146"/>
    </row>
    <row r="79" spans="1:18" x14ac:dyDescent="0.25">
      <c r="A79" s="84"/>
      <c r="B79" s="144"/>
      <c r="C79" s="144"/>
      <c r="D79" s="86"/>
      <c r="E79" s="87"/>
      <c r="F79" s="162" t="str">
        <f t="shared" si="1"/>
        <v/>
      </c>
      <c r="G79" s="155"/>
      <c r="H79" s="163"/>
      <c r="I79" s="88"/>
      <c r="J79" s="154"/>
      <c r="K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" s="156"/>
      <c r="M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" s="89"/>
      <c r="O79" s="89"/>
      <c r="P79" s="89"/>
      <c r="Q79" s="145"/>
      <c r="R79" s="146"/>
    </row>
    <row r="80" spans="1:18" x14ac:dyDescent="0.25">
      <c r="A80" s="84"/>
      <c r="B80" s="144"/>
      <c r="C80" s="144"/>
      <c r="D80" s="86"/>
      <c r="E80" s="87"/>
      <c r="F80" s="162" t="str">
        <f t="shared" si="1"/>
        <v/>
      </c>
      <c r="G80" s="155"/>
      <c r="H80" s="163"/>
      <c r="I80" s="88"/>
      <c r="J80" s="154"/>
      <c r="K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" s="156"/>
      <c r="M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" s="89"/>
      <c r="O80" s="89"/>
      <c r="P80" s="89"/>
      <c r="Q80" s="145"/>
      <c r="R80" s="146"/>
    </row>
    <row r="81" spans="1:18" x14ac:dyDescent="0.25">
      <c r="A81" s="84"/>
      <c r="B81" s="144"/>
      <c r="C81" s="144"/>
      <c r="D81" s="86"/>
      <c r="E81" s="87"/>
      <c r="F81" s="162" t="str">
        <f t="shared" si="1"/>
        <v/>
      </c>
      <c r="G81" s="155"/>
      <c r="H81" s="163"/>
      <c r="I81" s="88"/>
      <c r="J81" s="154"/>
      <c r="K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" s="156"/>
      <c r="M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" s="89"/>
      <c r="O81" s="89"/>
      <c r="P81" s="89"/>
      <c r="Q81" s="145"/>
      <c r="R81" s="146"/>
    </row>
    <row r="82" spans="1:18" x14ac:dyDescent="0.25">
      <c r="A82" s="84"/>
      <c r="B82" s="144"/>
      <c r="C82" s="144"/>
      <c r="D82" s="86"/>
      <c r="E82" s="87"/>
      <c r="F82" s="162" t="str">
        <f t="shared" si="1"/>
        <v/>
      </c>
      <c r="G82" s="155"/>
      <c r="H82" s="163"/>
      <c r="I82" s="88"/>
      <c r="J82" s="154"/>
      <c r="K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" s="156"/>
      <c r="M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" s="89"/>
      <c r="O82" s="89"/>
      <c r="P82" s="89"/>
      <c r="Q82" s="145"/>
      <c r="R82" s="146"/>
    </row>
    <row r="83" spans="1:18" x14ac:dyDescent="0.25">
      <c r="A83" s="84"/>
      <c r="B83" s="144"/>
      <c r="C83" s="144"/>
      <c r="D83" s="86"/>
      <c r="E83" s="87"/>
      <c r="F83" s="162" t="str">
        <f t="shared" si="1"/>
        <v/>
      </c>
      <c r="G83" s="155"/>
      <c r="H83" s="163"/>
      <c r="I83" s="88"/>
      <c r="J83" s="154"/>
      <c r="K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" s="156"/>
      <c r="M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" s="89"/>
      <c r="O83" s="89"/>
      <c r="P83" s="89"/>
      <c r="Q83" s="145"/>
      <c r="R83" s="146"/>
    </row>
    <row r="84" spans="1:18" x14ac:dyDescent="0.25">
      <c r="A84" s="84"/>
      <c r="B84" s="144"/>
      <c r="C84" s="144"/>
      <c r="D84" s="86"/>
      <c r="E84" s="87"/>
      <c r="F84" s="162" t="str">
        <f t="shared" si="1"/>
        <v/>
      </c>
      <c r="G84" s="155"/>
      <c r="H84" s="163"/>
      <c r="I84" s="88"/>
      <c r="J84" s="154"/>
      <c r="K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" s="156"/>
      <c r="M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" s="89"/>
      <c r="O84" s="89"/>
      <c r="P84" s="89"/>
      <c r="Q84" s="145"/>
      <c r="R84" s="146"/>
    </row>
    <row r="85" spans="1:18" x14ac:dyDescent="0.25">
      <c r="A85" s="84"/>
      <c r="B85" s="144"/>
      <c r="C85" s="144"/>
      <c r="D85" s="86"/>
      <c r="E85" s="87"/>
      <c r="F85" s="162" t="str">
        <f t="shared" si="1"/>
        <v/>
      </c>
      <c r="G85" s="155"/>
      <c r="H85" s="163"/>
      <c r="I85" s="88"/>
      <c r="J85" s="154"/>
      <c r="K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" s="156"/>
      <c r="M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" s="89"/>
      <c r="O85" s="89"/>
      <c r="P85" s="89"/>
      <c r="Q85" s="145"/>
      <c r="R85" s="146"/>
    </row>
    <row r="86" spans="1:18" x14ac:dyDescent="0.25">
      <c r="A86" s="84"/>
      <c r="B86" s="144"/>
      <c r="C86" s="144"/>
      <c r="D86" s="86"/>
      <c r="E86" s="87"/>
      <c r="F86" s="162" t="str">
        <f t="shared" ref="F86:F149" si="2">IF(OR(ISBLANK(E86),ISERROR($B$14),ISERROR($B$15))=FALSE,E86+(E86*$B$14+$B$15),"")</f>
        <v/>
      </c>
      <c r="G86" s="155"/>
      <c r="H86" s="163"/>
      <c r="I86" s="88"/>
      <c r="J86" s="154"/>
      <c r="K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" s="156"/>
      <c r="M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" s="89"/>
      <c r="O86" s="89"/>
      <c r="P86" s="89"/>
      <c r="Q86" s="145"/>
      <c r="R86" s="146"/>
    </row>
    <row r="87" spans="1:18" x14ac:dyDescent="0.25">
      <c r="A87" s="84"/>
      <c r="B87" s="144"/>
      <c r="C87" s="144"/>
      <c r="D87" s="86"/>
      <c r="E87" s="87"/>
      <c r="F87" s="162" t="str">
        <f t="shared" si="2"/>
        <v/>
      </c>
      <c r="G87" s="155"/>
      <c r="H87" s="163"/>
      <c r="I87" s="88"/>
      <c r="J87" s="154"/>
      <c r="K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" s="156"/>
      <c r="M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" s="89"/>
      <c r="O87" s="89"/>
      <c r="P87" s="89"/>
      <c r="Q87" s="145"/>
      <c r="R87" s="146"/>
    </row>
    <row r="88" spans="1:18" x14ac:dyDescent="0.25">
      <c r="A88" s="84"/>
      <c r="B88" s="144"/>
      <c r="C88" s="144"/>
      <c r="D88" s="86"/>
      <c r="E88" s="87"/>
      <c r="F88" s="162" t="str">
        <f t="shared" si="2"/>
        <v/>
      </c>
      <c r="G88" s="155"/>
      <c r="H88" s="163"/>
      <c r="I88" s="88"/>
      <c r="J88" s="154"/>
      <c r="K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" s="156"/>
      <c r="M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" s="89"/>
      <c r="O88" s="89"/>
      <c r="P88" s="89"/>
      <c r="Q88" s="145"/>
      <c r="R88" s="146"/>
    </row>
    <row r="89" spans="1:18" x14ac:dyDescent="0.25">
      <c r="A89" s="84"/>
      <c r="B89" s="144"/>
      <c r="C89" s="144"/>
      <c r="D89" s="86"/>
      <c r="E89" s="87"/>
      <c r="F89" s="162" t="str">
        <f t="shared" si="2"/>
        <v/>
      </c>
      <c r="G89" s="155"/>
      <c r="H89" s="163"/>
      <c r="I89" s="88"/>
      <c r="J89" s="154"/>
      <c r="K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" s="156"/>
      <c r="M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" s="89"/>
      <c r="O89" s="89"/>
      <c r="P89" s="89"/>
      <c r="Q89" s="145"/>
      <c r="R89" s="146"/>
    </row>
    <row r="90" spans="1:18" x14ac:dyDescent="0.25">
      <c r="A90" s="84"/>
      <c r="B90" s="144"/>
      <c r="C90" s="144"/>
      <c r="D90" s="86"/>
      <c r="E90" s="87"/>
      <c r="F90" s="162" t="str">
        <f t="shared" si="2"/>
        <v/>
      </c>
      <c r="G90" s="155"/>
      <c r="H90" s="163"/>
      <c r="I90" s="88"/>
      <c r="J90" s="154"/>
      <c r="K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" s="156"/>
      <c r="M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" s="89"/>
      <c r="O90" s="89"/>
      <c r="P90" s="89"/>
      <c r="Q90" s="145"/>
      <c r="R90" s="146"/>
    </row>
    <row r="91" spans="1:18" x14ac:dyDescent="0.25">
      <c r="A91" s="84"/>
      <c r="B91" s="144"/>
      <c r="C91" s="144"/>
      <c r="D91" s="86"/>
      <c r="E91" s="87"/>
      <c r="F91" s="162" t="str">
        <f t="shared" si="2"/>
        <v/>
      </c>
      <c r="G91" s="155"/>
      <c r="H91" s="163"/>
      <c r="I91" s="88"/>
      <c r="J91" s="154"/>
      <c r="K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" s="156"/>
      <c r="M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" s="89"/>
      <c r="O91" s="89"/>
      <c r="P91" s="89"/>
      <c r="Q91" s="145"/>
      <c r="R91" s="146"/>
    </row>
    <row r="92" spans="1:18" x14ac:dyDescent="0.25">
      <c r="A92" s="84"/>
      <c r="B92" s="144"/>
      <c r="C92" s="144"/>
      <c r="D92" s="86"/>
      <c r="E92" s="87"/>
      <c r="F92" s="162" t="str">
        <f t="shared" si="2"/>
        <v/>
      </c>
      <c r="G92" s="155"/>
      <c r="H92" s="163"/>
      <c r="I92" s="88"/>
      <c r="J92" s="154"/>
      <c r="K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" s="156"/>
      <c r="M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" s="89"/>
      <c r="O92" s="89"/>
      <c r="P92" s="89"/>
      <c r="Q92" s="145"/>
      <c r="R92" s="146"/>
    </row>
    <row r="93" spans="1:18" x14ac:dyDescent="0.25">
      <c r="A93" s="84"/>
      <c r="B93" s="144"/>
      <c r="C93" s="144"/>
      <c r="D93" s="86"/>
      <c r="E93" s="87"/>
      <c r="F93" s="162" t="str">
        <f t="shared" si="2"/>
        <v/>
      </c>
      <c r="G93" s="155"/>
      <c r="H93" s="163"/>
      <c r="I93" s="88"/>
      <c r="J93" s="154"/>
      <c r="K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" s="156"/>
      <c r="M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" s="89"/>
      <c r="O93" s="89"/>
      <c r="P93" s="89"/>
      <c r="Q93" s="145"/>
      <c r="R93" s="146"/>
    </row>
    <row r="94" spans="1:18" x14ac:dyDescent="0.25">
      <c r="A94" s="84"/>
      <c r="B94" s="144"/>
      <c r="C94" s="144"/>
      <c r="D94" s="86"/>
      <c r="E94" s="87"/>
      <c r="F94" s="162" t="str">
        <f t="shared" si="2"/>
        <v/>
      </c>
      <c r="G94" s="155"/>
      <c r="H94" s="163"/>
      <c r="I94" s="88"/>
      <c r="J94" s="154"/>
      <c r="K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" s="156"/>
      <c r="M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" s="89"/>
      <c r="O94" s="89"/>
      <c r="P94" s="89"/>
      <c r="Q94" s="145"/>
      <c r="R94" s="146"/>
    </row>
    <row r="95" spans="1:18" x14ac:dyDescent="0.25">
      <c r="A95" s="84"/>
      <c r="B95" s="144"/>
      <c r="C95" s="144"/>
      <c r="D95" s="86"/>
      <c r="E95" s="87"/>
      <c r="F95" s="162" t="str">
        <f t="shared" si="2"/>
        <v/>
      </c>
      <c r="G95" s="155"/>
      <c r="H95" s="163"/>
      <c r="I95" s="88"/>
      <c r="J95" s="154"/>
      <c r="K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" s="156"/>
      <c r="M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" s="89"/>
      <c r="O95" s="89"/>
      <c r="P95" s="89"/>
      <c r="Q95" s="145"/>
      <c r="R95" s="146"/>
    </row>
    <row r="96" spans="1:18" x14ac:dyDescent="0.25">
      <c r="A96" s="84"/>
      <c r="B96" s="144"/>
      <c r="C96" s="144"/>
      <c r="D96" s="86"/>
      <c r="E96" s="87"/>
      <c r="F96" s="162" t="str">
        <f t="shared" si="2"/>
        <v/>
      </c>
      <c r="G96" s="155"/>
      <c r="H96" s="163"/>
      <c r="I96" s="88"/>
      <c r="J96" s="154"/>
      <c r="K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" s="156"/>
      <c r="M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" s="89"/>
      <c r="O96" s="89"/>
      <c r="P96" s="89"/>
      <c r="Q96" s="145"/>
      <c r="R96" s="146"/>
    </row>
    <row r="97" spans="1:18" x14ac:dyDescent="0.25">
      <c r="A97" s="84"/>
      <c r="B97" s="144"/>
      <c r="C97" s="144"/>
      <c r="D97" s="86"/>
      <c r="E97" s="87"/>
      <c r="F97" s="162" t="str">
        <f t="shared" si="2"/>
        <v/>
      </c>
      <c r="G97" s="155"/>
      <c r="H97" s="163"/>
      <c r="I97" s="88"/>
      <c r="J97" s="154"/>
      <c r="K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" s="156"/>
      <c r="M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" s="89"/>
      <c r="O97" s="89"/>
      <c r="P97" s="89"/>
      <c r="Q97" s="145"/>
      <c r="R97" s="146"/>
    </row>
    <row r="98" spans="1:18" x14ac:dyDescent="0.25">
      <c r="A98" s="84"/>
      <c r="B98" s="144"/>
      <c r="C98" s="144"/>
      <c r="D98" s="86"/>
      <c r="E98" s="87"/>
      <c r="F98" s="162" t="str">
        <f t="shared" si="2"/>
        <v/>
      </c>
      <c r="G98" s="155"/>
      <c r="H98" s="163"/>
      <c r="I98" s="88"/>
      <c r="J98" s="154"/>
      <c r="K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" s="156"/>
      <c r="M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" s="89"/>
      <c r="O98" s="89"/>
      <c r="P98" s="89"/>
      <c r="Q98" s="145"/>
      <c r="R98" s="146"/>
    </row>
    <row r="99" spans="1:18" x14ac:dyDescent="0.25">
      <c r="A99" s="84"/>
      <c r="B99" s="144"/>
      <c r="C99" s="144"/>
      <c r="D99" s="86"/>
      <c r="E99" s="87"/>
      <c r="F99" s="162" t="str">
        <f t="shared" si="2"/>
        <v/>
      </c>
      <c r="G99" s="155"/>
      <c r="H99" s="163"/>
      <c r="I99" s="88"/>
      <c r="J99" s="154"/>
      <c r="K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" s="156"/>
      <c r="M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" s="89"/>
      <c r="O99" s="89"/>
      <c r="P99" s="89"/>
      <c r="Q99" s="145"/>
      <c r="R99" s="146"/>
    </row>
    <row r="100" spans="1:18" x14ac:dyDescent="0.25">
      <c r="A100" s="84"/>
      <c r="B100" s="144"/>
      <c r="C100" s="144"/>
      <c r="D100" s="86"/>
      <c r="E100" s="87"/>
      <c r="F100" s="162" t="str">
        <f t="shared" si="2"/>
        <v/>
      </c>
      <c r="G100" s="155"/>
      <c r="H100" s="163"/>
      <c r="I100" s="88"/>
      <c r="J100" s="154"/>
      <c r="K1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" s="156"/>
      <c r="M1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" s="89"/>
      <c r="O100" s="89"/>
      <c r="P100" s="89"/>
      <c r="Q100" s="145"/>
      <c r="R100" s="146"/>
    </row>
    <row r="101" spans="1:18" x14ac:dyDescent="0.25">
      <c r="A101" s="84"/>
      <c r="B101" s="144"/>
      <c r="C101" s="144"/>
      <c r="D101" s="86"/>
      <c r="E101" s="87"/>
      <c r="F101" s="162" t="str">
        <f t="shared" si="2"/>
        <v/>
      </c>
      <c r="G101" s="155"/>
      <c r="H101" s="163"/>
      <c r="I101" s="88"/>
      <c r="J101" s="154"/>
      <c r="K1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" s="156"/>
      <c r="M1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" s="89"/>
      <c r="O101" s="89"/>
      <c r="P101" s="89"/>
      <c r="Q101" s="145"/>
      <c r="R101" s="146"/>
    </row>
    <row r="102" spans="1:18" x14ac:dyDescent="0.25">
      <c r="A102" s="84"/>
      <c r="B102" s="144"/>
      <c r="C102" s="144"/>
      <c r="D102" s="86"/>
      <c r="E102" s="87"/>
      <c r="F102" s="162" t="str">
        <f t="shared" si="2"/>
        <v/>
      </c>
      <c r="G102" s="155"/>
      <c r="H102" s="163"/>
      <c r="I102" s="88"/>
      <c r="J102" s="154"/>
      <c r="K1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2" s="156"/>
      <c r="M1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2" s="89"/>
      <c r="O102" s="89"/>
      <c r="P102" s="89"/>
      <c r="Q102" s="145"/>
      <c r="R102" s="146"/>
    </row>
    <row r="103" spans="1:18" x14ac:dyDescent="0.25">
      <c r="A103" s="84"/>
      <c r="B103" s="144"/>
      <c r="C103" s="144"/>
      <c r="D103" s="86"/>
      <c r="E103" s="87"/>
      <c r="F103" s="162" t="str">
        <f t="shared" si="2"/>
        <v/>
      </c>
      <c r="G103" s="155"/>
      <c r="H103" s="163"/>
      <c r="I103" s="88"/>
      <c r="J103" s="154"/>
      <c r="K1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3" s="156"/>
      <c r="M1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3" s="89"/>
      <c r="O103" s="89"/>
      <c r="P103" s="89"/>
      <c r="Q103" s="145"/>
      <c r="R103" s="146"/>
    </row>
    <row r="104" spans="1:18" x14ac:dyDescent="0.25">
      <c r="A104" s="84"/>
      <c r="B104" s="144"/>
      <c r="C104" s="144"/>
      <c r="D104" s="86"/>
      <c r="E104" s="87"/>
      <c r="F104" s="162" t="str">
        <f t="shared" si="2"/>
        <v/>
      </c>
      <c r="G104" s="155"/>
      <c r="H104" s="163"/>
      <c r="I104" s="88"/>
      <c r="J104" s="154"/>
      <c r="K1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4" s="156"/>
      <c r="M1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4" s="89"/>
      <c r="O104" s="89"/>
      <c r="P104" s="89"/>
      <c r="Q104" s="145"/>
      <c r="R104" s="146"/>
    </row>
    <row r="105" spans="1:18" x14ac:dyDescent="0.25">
      <c r="A105" s="84"/>
      <c r="B105" s="144"/>
      <c r="C105" s="144"/>
      <c r="D105" s="86"/>
      <c r="E105" s="87"/>
      <c r="F105" s="162" t="str">
        <f t="shared" si="2"/>
        <v/>
      </c>
      <c r="G105" s="155"/>
      <c r="H105" s="163"/>
      <c r="I105" s="88"/>
      <c r="J105" s="154"/>
      <c r="K1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5" s="156"/>
      <c r="M1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5" s="89"/>
      <c r="O105" s="89"/>
      <c r="P105" s="89"/>
      <c r="Q105" s="145"/>
      <c r="R105" s="146"/>
    </row>
    <row r="106" spans="1:18" x14ac:dyDescent="0.25">
      <c r="A106" s="84"/>
      <c r="B106" s="144"/>
      <c r="C106" s="144"/>
      <c r="D106" s="86"/>
      <c r="E106" s="87"/>
      <c r="F106" s="162" t="str">
        <f t="shared" si="2"/>
        <v/>
      </c>
      <c r="G106" s="155"/>
      <c r="H106" s="163"/>
      <c r="I106" s="88"/>
      <c r="J106" s="154"/>
      <c r="K1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6" s="156"/>
      <c r="M1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6" s="89"/>
      <c r="O106" s="89"/>
      <c r="P106" s="89"/>
      <c r="Q106" s="145"/>
      <c r="R106" s="146"/>
    </row>
    <row r="107" spans="1:18" x14ac:dyDescent="0.25">
      <c r="A107" s="84"/>
      <c r="B107" s="144"/>
      <c r="C107" s="144"/>
      <c r="D107" s="86"/>
      <c r="E107" s="87"/>
      <c r="F107" s="162" t="str">
        <f t="shared" si="2"/>
        <v/>
      </c>
      <c r="G107" s="155"/>
      <c r="H107" s="163"/>
      <c r="I107" s="88"/>
      <c r="J107" s="154"/>
      <c r="K1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7" s="156"/>
      <c r="M1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7" s="89"/>
      <c r="O107" s="89"/>
      <c r="P107" s="89"/>
      <c r="Q107" s="145"/>
      <c r="R107" s="146"/>
    </row>
    <row r="108" spans="1:18" x14ac:dyDescent="0.25">
      <c r="A108" s="84"/>
      <c r="B108" s="144"/>
      <c r="C108" s="144"/>
      <c r="D108" s="86"/>
      <c r="E108" s="87"/>
      <c r="F108" s="162" t="str">
        <f t="shared" si="2"/>
        <v/>
      </c>
      <c r="G108" s="155"/>
      <c r="H108" s="163"/>
      <c r="I108" s="88"/>
      <c r="J108" s="154"/>
      <c r="K1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8" s="156"/>
      <c r="M1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8" s="89"/>
      <c r="O108" s="89"/>
      <c r="P108" s="89"/>
      <c r="Q108" s="145"/>
      <c r="R108" s="146"/>
    </row>
    <row r="109" spans="1:18" x14ac:dyDescent="0.25">
      <c r="A109" s="84"/>
      <c r="B109" s="144"/>
      <c r="C109" s="144"/>
      <c r="D109" s="86"/>
      <c r="E109" s="87"/>
      <c r="F109" s="162" t="str">
        <f t="shared" si="2"/>
        <v/>
      </c>
      <c r="G109" s="155"/>
      <c r="H109" s="163"/>
      <c r="I109" s="88"/>
      <c r="J109" s="154"/>
      <c r="K1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9" s="156"/>
      <c r="M1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9" s="89"/>
      <c r="O109" s="89"/>
      <c r="P109" s="89"/>
      <c r="Q109" s="145"/>
      <c r="R109" s="146"/>
    </row>
    <row r="110" spans="1:18" x14ac:dyDescent="0.25">
      <c r="A110" s="84"/>
      <c r="B110" s="144"/>
      <c r="C110" s="144"/>
      <c r="D110" s="86"/>
      <c r="E110" s="87"/>
      <c r="F110" s="162" t="str">
        <f t="shared" si="2"/>
        <v/>
      </c>
      <c r="G110" s="155"/>
      <c r="H110" s="163"/>
      <c r="I110" s="88"/>
      <c r="J110" s="154"/>
      <c r="K1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0" s="156"/>
      <c r="M1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0" s="89"/>
      <c r="O110" s="89"/>
      <c r="P110" s="89"/>
      <c r="Q110" s="145"/>
      <c r="R110" s="146"/>
    </row>
    <row r="111" spans="1:18" x14ac:dyDescent="0.25">
      <c r="A111" s="84"/>
      <c r="B111" s="144"/>
      <c r="C111" s="144"/>
      <c r="D111" s="86"/>
      <c r="E111" s="87"/>
      <c r="F111" s="162" t="str">
        <f t="shared" si="2"/>
        <v/>
      </c>
      <c r="G111" s="155"/>
      <c r="H111" s="163"/>
      <c r="I111" s="88"/>
      <c r="J111" s="154"/>
      <c r="K1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1" s="156"/>
      <c r="M1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1" s="89"/>
      <c r="O111" s="89"/>
      <c r="P111" s="89"/>
      <c r="Q111" s="145"/>
      <c r="R111" s="146"/>
    </row>
    <row r="112" spans="1:18" x14ac:dyDescent="0.25">
      <c r="A112" s="84"/>
      <c r="B112" s="144"/>
      <c r="C112" s="144"/>
      <c r="D112" s="86"/>
      <c r="E112" s="87"/>
      <c r="F112" s="162" t="str">
        <f t="shared" si="2"/>
        <v/>
      </c>
      <c r="G112" s="155"/>
      <c r="H112" s="163"/>
      <c r="I112" s="88"/>
      <c r="J112" s="154"/>
      <c r="K1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2" s="156"/>
      <c r="M1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2" s="89"/>
      <c r="O112" s="89"/>
      <c r="P112" s="89"/>
      <c r="Q112" s="145"/>
      <c r="R112" s="146"/>
    </row>
    <row r="113" spans="1:18" x14ac:dyDescent="0.25">
      <c r="A113" s="84"/>
      <c r="B113" s="144"/>
      <c r="C113" s="144"/>
      <c r="D113" s="86"/>
      <c r="E113" s="87"/>
      <c r="F113" s="162" t="str">
        <f t="shared" si="2"/>
        <v/>
      </c>
      <c r="G113" s="155"/>
      <c r="H113" s="163"/>
      <c r="I113" s="88"/>
      <c r="J113" s="154"/>
      <c r="K1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3" s="156"/>
      <c r="M1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3" s="89"/>
      <c r="O113" s="89"/>
      <c r="P113" s="89"/>
      <c r="Q113" s="145"/>
      <c r="R113" s="146"/>
    </row>
    <row r="114" spans="1:18" x14ac:dyDescent="0.25">
      <c r="A114" s="84"/>
      <c r="B114" s="144"/>
      <c r="C114" s="144"/>
      <c r="D114" s="86"/>
      <c r="E114" s="87"/>
      <c r="F114" s="162" t="str">
        <f t="shared" si="2"/>
        <v/>
      </c>
      <c r="G114" s="155"/>
      <c r="H114" s="163"/>
      <c r="I114" s="88"/>
      <c r="J114" s="154"/>
      <c r="K1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4" s="156"/>
      <c r="M1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4" s="89"/>
      <c r="O114" s="89"/>
      <c r="P114" s="89"/>
      <c r="Q114" s="145"/>
      <c r="R114" s="146"/>
    </row>
    <row r="115" spans="1:18" x14ac:dyDescent="0.25">
      <c r="A115" s="84"/>
      <c r="B115" s="144"/>
      <c r="C115" s="144"/>
      <c r="D115" s="86"/>
      <c r="E115" s="87"/>
      <c r="F115" s="162" t="str">
        <f t="shared" si="2"/>
        <v/>
      </c>
      <c r="G115" s="155"/>
      <c r="H115" s="163"/>
      <c r="I115" s="88"/>
      <c r="J115" s="154"/>
      <c r="K1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5" s="156"/>
      <c r="M1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5" s="89"/>
      <c r="O115" s="89"/>
      <c r="P115" s="89"/>
      <c r="Q115" s="145"/>
      <c r="R115" s="146"/>
    </row>
    <row r="116" spans="1:18" x14ac:dyDescent="0.25">
      <c r="A116" s="84"/>
      <c r="B116" s="144"/>
      <c r="C116" s="144"/>
      <c r="D116" s="86"/>
      <c r="E116" s="87"/>
      <c r="F116" s="162" t="str">
        <f t="shared" si="2"/>
        <v/>
      </c>
      <c r="G116" s="155"/>
      <c r="H116" s="163"/>
      <c r="I116" s="88"/>
      <c r="J116" s="154"/>
      <c r="K1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6" s="156"/>
      <c r="M1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6" s="89"/>
      <c r="O116" s="89"/>
      <c r="P116" s="89"/>
      <c r="Q116" s="145"/>
      <c r="R116" s="146"/>
    </row>
    <row r="117" spans="1:18" x14ac:dyDescent="0.25">
      <c r="A117" s="84"/>
      <c r="B117" s="144"/>
      <c r="C117" s="144"/>
      <c r="D117" s="86"/>
      <c r="E117" s="87"/>
      <c r="F117" s="162" t="str">
        <f t="shared" si="2"/>
        <v/>
      </c>
      <c r="G117" s="155"/>
      <c r="H117" s="163"/>
      <c r="I117" s="88"/>
      <c r="J117" s="154"/>
      <c r="K1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7" s="156"/>
      <c r="M1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7" s="89"/>
      <c r="O117" s="89"/>
      <c r="P117" s="89"/>
      <c r="Q117" s="145"/>
      <c r="R117" s="146"/>
    </row>
    <row r="118" spans="1:18" x14ac:dyDescent="0.25">
      <c r="A118" s="84"/>
      <c r="B118" s="144"/>
      <c r="C118" s="144"/>
      <c r="D118" s="86"/>
      <c r="E118" s="87"/>
      <c r="F118" s="162" t="str">
        <f t="shared" si="2"/>
        <v/>
      </c>
      <c r="G118" s="155"/>
      <c r="H118" s="163"/>
      <c r="I118" s="88"/>
      <c r="J118" s="154"/>
      <c r="K1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8" s="156"/>
      <c r="M1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8" s="89"/>
      <c r="O118" s="89"/>
      <c r="P118" s="89"/>
      <c r="Q118" s="145"/>
      <c r="R118" s="146"/>
    </row>
    <row r="119" spans="1:18" x14ac:dyDescent="0.25">
      <c r="A119" s="84"/>
      <c r="B119" s="144"/>
      <c r="C119" s="144"/>
      <c r="D119" s="86"/>
      <c r="E119" s="87"/>
      <c r="F119" s="162" t="str">
        <f t="shared" si="2"/>
        <v/>
      </c>
      <c r="G119" s="155"/>
      <c r="H119" s="163"/>
      <c r="I119" s="88"/>
      <c r="J119" s="154"/>
      <c r="K1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19" s="156"/>
      <c r="M1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19" s="89"/>
      <c r="O119" s="89"/>
      <c r="P119" s="89"/>
      <c r="Q119" s="145"/>
      <c r="R119" s="146"/>
    </row>
    <row r="120" spans="1:18" x14ac:dyDescent="0.25">
      <c r="A120" s="84"/>
      <c r="B120" s="144"/>
      <c r="C120" s="144"/>
      <c r="D120" s="86"/>
      <c r="E120" s="87"/>
      <c r="F120" s="162" t="str">
        <f t="shared" si="2"/>
        <v/>
      </c>
      <c r="G120" s="155"/>
      <c r="H120" s="163"/>
      <c r="I120" s="88"/>
      <c r="J120" s="154"/>
      <c r="K1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0" s="156"/>
      <c r="M1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0" s="89"/>
      <c r="O120" s="89"/>
      <c r="P120" s="89"/>
      <c r="Q120" s="145"/>
      <c r="R120" s="146"/>
    </row>
    <row r="121" spans="1:18" x14ac:dyDescent="0.25">
      <c r="A121" s="84"/>
      <c r="B121" s="144"/>
      <c r="C121" s="144"/>
      <c r="D121" s="86"/>
      <c r="E121" s="87"/>
      <c r="F121" s="162" t="str">
        <f t="shared" si="2"/>
        <v/>
      </c>
      <c r="G121" s="155"/>
      <c r="H121" s="163"/>
      <c r="I121" s="88"/>
      <c r="J121" s="154"/>
      <c r="K1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1" s="156"/>
      <c r="M1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1" s="89"/>
      <c r="O121" s="89"/>
      <c r="P121" s="89"/>
      <c r="Q121" s="145"/>
      <c r="R121" s="146"/>
    </row>
    <row r="122" spans="1:18" x14ac:dyDescent="0.25">
      <c r="A122" s="84"/>
      <c r="B122" s="144"/>
      <c r="C122" s="144"/>
      <c r="D122" s="86"/>
      <c r="E122" s="87"/>
      <c r="F122" s="162" t="str">
        <f t="shared" si="2"/>
        <v/>
      </c>
      <c r="G122" s="155"/>
      <c r="H122" s="163"/>
      <c r="I122" s="88"/>
      <c r="J122" s="154"/>
      <c r="K1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2" s="156"/>
      <c r="M1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2" s="89"/>
      <c r="O122" s="89"/>
      <c r="P122" s="89"/>
      <c r="Q122" s="145"/>
      <c r="R122" s="146"/>
    </row>
    <row r="123" spans="1:18" x14ac:dyDescent="0.25">
      <c r="A123" s="84"/>
      <c r="B123" s="144"/>
      <c r="C123" s="144"/>
      <c r="D123" s="86"/>
      <c r="E123" s="87"/>
      <c r="F123" s="162" t="str">
        <f t="shared" si="2"/>
        <v/>
      </c>
      <c r="G123" s="155"/>
      <c r="H123" s="163"/>
      <c r="I123" s="88"/>
      <c r="J123" s="154"/>
      <c r="K1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3" s="156"/>
      <c r="M1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3" s="89"/>
      <c r="O123" s="89"/>
      <c r="P123" s="89"/>
      <c r="Q123" s="145"/>
      <c r="R123" s="146"/>
    </row>
    <row r="124" spans="1:18" x14ac:dyDescent="0.25">
      <c r="A124" s="84"/>
      <c r="B124" s="144"/>
      <c r="C124" s="144"/>
      <c r="D124" s="86"/>
      <c r="E124" s="87"/>
      <c r="F124" s="162" t="str">
        <f t="shared" si="2"/>
        <v/>
      </c>
      <c r="G124" s="155"/>
      <c r="H124" s="163"/>
      <c r="I124" s="88"/>
      <c r="J124" s="154"/>
      <c r="K1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4" s="156"/>
      <c r="M1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4" s="89"/>
      <c r="O124" s="89"/>
      <c r="P124" s="89"/>
      <c r="Q124" s="145"/>
      <c r="R124" s="146"/>
    </row>
    <row r="125" spans="1:18" x14ac:dyDescent="0.25">
      <c r="A125" s="84"/>
      <c r="B125" s="144"/>
      <c r="C125" s="144"/>
      <c r="D125" s="86"/>
      <c r="E125" s="87"/>
      <c r="F125" s="162" t="str">
        <f t="shared" si="2"/>
        <v/>
      </c>
      <c r="G125" s="155"/>
      <c r="H125" s="163"/>
      <c r="I125" s="88"/>
      <c r="J125" s="154"/>
      <c r="K1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5" s="156"/>
      <c r="M1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5" s="89"/>
      <c r="O125" s="89"/>
      <c r="P125" s="89"/>
      <c r="Q125" s="145"/>
      <c r="R125" s="146"/>
    </row>
    <row r="126" spans="1:18" x14ac:dyDescent="0.25">
      <c r="A126" s="84"/>
      <c r="B126" s="144"/>
      <c r="C126" s="144"/>
      <c r="D126" s="86"/>
      <c r="E126" s="87"/>
      <c r="F126" s="162" t="str">
        <f t="shared" si="2"/>
        <v/>
      </c>
      <c r="G126" s="155"/>
      <c r="H126" s="163"/>
      <c r="I126" s="88"/>
      <c r="J126" s="154"/>
      <c r="K1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6" s="156"/>
      <c r="M1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6" s="89"/>
      <c r="O126" s="89"/>
      <c r="P126" s="89"/>
      <c r="Q126" s="145"/>
      <c r="R126" s="146"/>
    </row>
    <row r="127" spans="1:18" x14ac:dyDescent="0.25">
      <c r="A127" s="84"/>
      <c r="B127" s="144"/>
      <c r="C127" s="144"/>
      <c r="D127" s="86"/>
      <c r="E127" s="87"/>
      <c r="F127" s="162" t="str">
        <f t="shared" si="2"/>
        <v/>
      </c>
      <c r="G127" s="155"/>
      <c r="H127" s="163"/>
      <c r="I127" s="88"/>
      <c r="J127" s="154"/>
      <c r="K1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7" s="156"/>
      <c r="M1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7" s="89"/>
      <c r="O127" s="89"/>
      <c r="P127" s="89"/>
      <c r="Q127" s="145"/>
      <c r="R127" s="146"/>
    </row>
    <row r="128" spans="1:18" x14ac:dyDescent="0.25">
      <c r="A128" s="84"/>
      <c r="B128" s="144"/>
      <c r="C128" s="144"/>
      <c r="D128" s="86"/>
      <c r="E128" s="87"/>
      <c r="F128" s="162" t="str">
        <f t="shared" si="2"/>
        <v/>
      </c>
      <c r="G128" s="155"/>
      <c r="H128" s="163"/>
      <c r="I128" s="88"/>
      <c r="J128" s="154"/>
      <c r="K1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8" s="156"/>
      <c r="M1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8" s="89"/>
      <c r="O128" s="89"/>
      <c r="P128" s="89"/>
      <c r="Q128" s="145"/>
      <c r="R128" s="146"/>
    </row>
    <row r="129" spans="1:18" x14ac:dyDescent="0.25">
      <c r="A129" s="84"/>
      <c r="B129" s="144"/>
      <c r="C129" s="144"/>
      <c r="D129" s="86"/>
      <c r="E129" s="87"/>
      <c r="F129" s="162" t="str">
        <f t="shared" si="2"/>
        <v/>
      </c>
      <c r="G129" s="155"/>
      <c r="H129" s="163"/>
      <c r="I129" s="88"/>
      <c r="J129" s="154"/>
      <c r="K1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29" s="156"/>
      <c r="M1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29" s="89"/>
      <c r="O129" s="89"/>
      <c r="P129" s="89"/>
      <c r="Q129" s="145"/>
      <c r="R129" s="146"/>
    </row>
    <row r="130" spans="1:18" x14ac:dyDescent="0.25">
      <c r="A130" s="84"/>
      <c r="B130" s="144"/>
      <c r="C130" s="144"/>
      <c r="D130" s="86"/>
      <c r="E130" s="87"/>
      <c r="F130" s="162" t="str">
        <f t="shared" si="2"/>
        <v/>
      </c>
      <c r="G130" s="155"/>
      <c r="H130" s="163"/>
      <c r="I130" s="88"/>
      <c r="J130" s="154"/>
      <c r="K1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0" s="156"/>
      <c r="M1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0" s="89"/>
      <c r="O130" s="89"/>
      <c r="P130" s="89"/>
      <c r="Q130" s="145"/>
      <c r="R130" s="146"/>
    </row>
    <row r="131" spans="1:18" x14ac:dyDescent="0.25">
      <c r="A131" s="84"/>
      <c r="B131" s="144"/>
      <c r="C131" s="144"/>
      <c r="D131" s="86"/>
      <c r="E131" s="87"/>
      <c r="F131" s="162" t="str">
        <f t="shared" si="2"/>
        <v/>
      </c>
      <c r="G131" s="155"/>
      <c r="H131" s="163"/>
      <c r="I131" s="88"/>
      <c r="J131" s="154"/>
      <c r="K1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1" s="156"/>
      <c r="M1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1" s="89"/>
      <c r="O131" s="89"/>
      <c r="P131" s="89"/>
      <c r="Q131" s="145"/>
      <c r="R131" s="146"/>
    </row>
    <row r="132" spans="1:18" x14ac:dyDescent="0.25">
      <c r="A132" s="84"/>
      <c r="B132" s="144"/>
      <c r="C132" s="144"/>
      <c r="D132" s="86"/>
      <c r="E132" s="87"/>
      <c r="F132" s="162" t="str">
        <f t="shared" si="2"/>
        <v/>
      </c>
      <c r="G132" s="155"/>
      <c r="H132" s="163"/>
      <c r="I132" s="88"/>
      <c r="J132" s="154"/>
      <c r="K1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2" s="156"/>
      <c r="M1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2" s="89"/>
      <c r="O132" s="89"/>
      <c r="P132" s="89"/>
      <c r="Q132" s="145"/>
      <c r="R132" s="146"/>
    </row>
    <row r="133" spans="1:18" x14ac:dyDescent="0.25">
      <c r="A133" s="84"/>
      <c r="B133" s="144"/>
      <c r="C133" s="144"/>
      <c r="D133" s="86"/>
      <c r="E133" s="87"/>
      <c r="F133" s="162" t="str">
        <f t="shared" si="2"/>
        <v/>
      </c>
      <c r="G133" s="155"/>
      <c r="H133" s="163"/>
      <c r="I133" s="88"/>
      <c r="J133" s="154"/>
      <c r="K1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3" s="156"/>
      <c r="M1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3" s="89"/>
      <c r="O133" s="89"/>
      <c r="P133" s="89"/>
      <c r="Q133" s="145"/>
      <c r="R133" s="146"/>
    </row>
    <row r="134" spans="1:18" x14ac:dyDescent="0.25">
      <c r="A134" s="84"/>
      <c r="B134" s="144"/>
      <c r="C134" s="144"/>
      <c r="D134" s="86"/>
      <c r="E134" s="87"/>
      <c r="F134" s="162" t="str">
        <f t="shared" si="2"/>
        <v/>
      </c>
      <c r="G134" s="155"/>
      <c r="H134" s="163"/>
      <c r="I134" s="88"/>
      <c r="J134" s="154"/>
      <c r="K1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4" s="156"/>
      <c r="M1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4" s="89"/>
      <c r="O134" s="89"/>
      <c r="P134" s="89"/>
      <c r="Q134" s="145"/>
      <c r="R134" s="146"/>
    </row>
    <row r="135" spans="1:18" x14ac:dyDescent="0.25">
      <c r="A135" s="84"/>
      <c r="B135" s="144"/>
      <c r="C135" s="144"/>
      <c r="D135" s="86"/>
      <c r="E135" s="87"/>
      <c r="F135" s="162" t="str">
        <f t="shared" si="2"/>
        <v/>
      </c>
      <c r="G135" s="155"/>
      <c r="H135" s="163"/>
      <c r="I135" s="88"/>
      <c r="J135" s="154"/>
      <c r="K1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5" s="156"/>
      <c r="M1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5" s="89"/>
      <c r="O135" s="89"/>
      <c r="P135" s="89"/>
      <c r="Q135" s="145"/>
      <c r="R135" s="146"/>
    </row>
    <row r="136" spans="1:18" x14ac:dyDescent="0.25">
      <c r="A136" s="84"/>
      <c r="B136" s="144"/>
      <c r="C136" s="144"/>
      <c r="D136" s="86"/>
      <c r="E136" s="87"/>
      <c r="F136" s="162" t="str">
        <f t="shared" si="2"/>
        <v/>
      </c>
      <c r="G136" s="155"/>
      <c r="H136" s="163"/>
      <c r="I136" s="88"/>
      <c r="J136" s="154"/>
      <c r="K1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6" s="156"/>
      <c r="M1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6" s="89"/>
      <c r="O136" s="89"/>
      <c r="P136" s="89"/>
      <c r="Q136" s="145"/>
      <c r="R136" s="146"/>
    </row>
    <row r="137" spans="1:18" x14ac:dyDescent="0.25">
      <c r="A137" s="84"/>
      <c r="B137" s="144"/>
      <c r="C137" s="144"/>
      <c r="D137" s="86"/>
      <c r="E137" s="87"/>
      <c r="F137" s="162" t="str">
        <f t="shared" si="2"/>
        <v/>
      </c>
      <c r="G137" s="155"/>
      <c r="H137" s="163"/>
      <c r="I137" s="88"/>
      <c r="J137" s="154"/>
      <c r="K1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7" s="156"/>
      <c r="M1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7" s="89"/>
      <c r="O137" s="89"/>
      <c r="P137" s="89"/>
      <c r="Q137" s="145"/>
      <c r="R137" s="146"/>
    </row>
    <row r="138" spans="1:18" x14ac:dyDescent="0.25">
      <c r="A138" s="84"/>
      <c r="B138" s="144"/>
      <c r="C138" s="144"/>
      <c r="D138" s="86"/>
      <c r="E138" s="87"/>
      <c r="F138" s="162" t="str">
        <f t="shared" si="2"/>
        <v/>
      </c>
      <c r="G138" s="155"/>
      <c r="H138" s="163"/>
      <c r="I138" s="88"/>
      <c r="J138" s="154"/>
      <c r="K1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8" s="156"/>
      <c r="M1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8" s="89"/>
      <c r="O138" s="89"/>
      <c r="P138" s="89"/>
      <c r="Q138" s="145"/>
      <c r="R138" s="146"/>
    </row>
    <row r="139" spans="1:18" x14ac:dyDescent="0.25">
      <c r="A139" s="84"/>
      <c r="B139" s="144"/>
      <c r="C139" s="144"/>
      <c r="D139" s="86"/>
      <c r="E139" s="87"/>
      <c r="F139" s="162" t="str">
        <f t="shared" si="2"/>
        <v/>
      </c>
      <c r="G139" s="155"/>
      <c r="H139" s="163"/>
      <c r="I139" s="88"/>
      <c r="J139" s="154"/>
      <c r="K1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39" s="156"/>
      <c r="M1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39" s="89"/>
      <c r="O139" s="89"/>
      <c r="P139" s="89"/>
      <c r="Q139" s="145"/>
      <c r="R139" s="146"/>
    </row>
    <row r="140" spans="1:18" x14ac:dyDescent="0.25">
      <c r="A140" s="84"/>
      <c r="B140" s="144"/>
      <c r="C140" s="144"/>
      <c r="D140" s="86"/>
      <c r="E140" s="87"/>
      <c r="F140" s="162" t="str">
        <f t="shared" si="2"/>
        <v/>
      </c>
      <c r="G140" s="155"/>
      <c r="H140" s="163"/>
      <c r="I140" s="88"/>
      <c r="J140" s="154"/>
      <c r="K1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0" s="156"/>
      <c r="M1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0" s="89"/>
      <c r="O140" s="89"/>
      <c r="P140" s="89"/>
      <c r="Q140" s="145"/>
      <c r="R140" s="146"/>
    </row>
    <row r="141" spans="1:18" x14ac:dyDescent="0.25">
      <c r="A141" s="84"/>
      <c r="B141" s="144"/>
      <c r="C141" s="144"/>
      <c r="D141" s="86"/>
      <c r="E141" s="87"/>
      <c r="F141" s="162" t="str">
        <f t="shared" si="2"/>
        <v/>
      </c>
      <c r="G141" s="155"/>
      <c r="H141" s="163"/>
      <c r="I141" s="88"/>
      <c r="J141" s="154"/>
      <c r="K1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1" s="156"/>
      <c r="M1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1" s="89"/>
      <c r="O141" s="89"/>
      <c r="P141" s="89"/>
      <c r="Q141" s="145"/>
      <c r="R141" s="146"/>
    </row>
    <row r="142" spans="1:18" x14ac:dyDescent="0.25">
      <c r="A142" s="84"/>
      <c r="B142" s="144"/>
      <c r="C142" s="144"/>
      <c r="D142" s="86"/>
      <c r="E142" s="87"/>
      <c r="F142" s="162" t="str">
        <f t="shared" si="2"/>
        <v/>
      </c>
      <c r="G142" s="155"/>
      <c r="H142" s="163"/>
      <c r="I142" s="88"/>
      <c r="J142" s="154"/>
      <c r="K1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2" s="156"/>
      <c r="M1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2" s="89"/>
      <c r="O142" s="89"/>
      <c r="P142" s="89"/>
      <c r="Q142" s="145"/>
      <c r="R142" s="146"/>
    </row>
    <row r="143" spans="1:18" x14ac:dyDescent="0.25">
      <c r="A143" s="84"/>
      <c r="B143" s="144"/>
      <c r="C143" s="144"/>
      <c r="D143" s="86"/>
      <c r="E143" s="87"/>
      <c r="F143" s="162" t="str">
        <f t="shared" si="2"/>
        <v/>
      </c>
      <c r="G143" s="155"/>
      <c r="H143" s="163"/>
      <c r="I143" s="88"/>
      <c r="J143" s="154"/>
      <c r="K1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3" s="156"/>
      <c r="M1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3" s="89"/>
      <c r="O143" s="89"/>
      <c r="P143" s="89"/>
      <c r="Q143" s="145"/>
      <c r="R143" s="146"/>
    </row>
    <row r="144" spans="1:18" x14ac:dyDescent="0.25">
      <c r="A144" s="84"/>
      <c r="B144" s="144"/>
      <c r="C144" s="144"/>
      <c r="D144" s="86"/>
      <c r="E144" s="87"/>
      <c r="F144" s="162" t="str">
        <f t="shared" si="2"/>
        <v/>
      </c>
      <c r="G144" s="155"/>
      <c r="H144" s="163"/>
      <c r="I144" s="88"/>
      <c r="J144" s="154"/>
      <c r="K1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4" s="156"/>
      <c r="M1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4" s="89"/>
      <c r="O144" s="89"/>
      <c r="P144" s="89"/>
      <c r="Q144" s="145"/>
      <c r="R144" s="146"/>
    </row>
    <row r="145" spans="1:18" x14ac:dyDescent="0.25">
      <c r="A145" s="84"/>
      <c r="B145" s="144"/>
      <c r="C145" s="144"/>
      <c r="D145" s="86"/>
      <c r="E145" s="87"/>
      <c r="F145" s="162" t="str">
        <f t="shared" si="2"/>
        <v/>
      </c>
      <c r="G145" s="155"/>
      <c r="H145" s="163"/>
      <c r="I145" s="88"/>
      <c r="J145" s="154"/>
      <c r="K1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5" s="156"/>
      <c r="M1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5" s="89"/>
      <c r="O145" s="89"/>
      <c r="P145" s="89"/>
      <c r="Q145" s="145"/>
      <c r="R145" s="146"/>
    </row>
    <row r="146" spans="1:18" x14ac:dyDescent="0.25">
      <c r="A146" s="84"/>
      <c r="B146" s="144"/>
      <c r="C146" s="144"/>
      <c r="D146" s="86"/>
      <c r="E146" s="87"/>
      <c r="F146" s="162" t="str">
        <f t="shared" si="2"/>
        <v/>
      </c>
      <c r="G146" s="155"/>
      <c r="H146" s="163"/>
      <c r="I146" s="88"/>
      <c r="J146" s="154"/>
      <c r="K1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6" s="156"/>
      <c r="M1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6" s="89"/>
      <c r="O146" s="89"/>
      <c r="P146" s="89"/>
      <c r="Q146" s="145"/>
      <c r="R146" s="146"/>
    </row>
    <row r="147" spans="1:18" x14ac:dyDescent="0.25">
      <c r="A147" s="84"/>
      <c r="B147" s="144"/>
      <c r="C147" s="144"/>
      <c r="D147" s="86"/>
      <c r="E147" s="87"/>
      <c r="F147" s="162" t="str">
        <f t="shared" si="2"/>
        <v/>
      </c>
      <c r="G147" s="155"/>
      <c r="H147" s="163"/>
      <c r="I147" s="88"/>
      <c r="J147" s="154"/>
      <c r="K1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7" s="156"/>
      <c r="M1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7" s="89"/>
      <c r="O147" s="89"/>
      <c r="P147" s="89"/>
      <c r="Q147" s="145"/>
      <c r="R147" s="146"/>
    </row>
    <row r="148" spans="1:18" x14ac:dyDescent="0.25">
      <c r="A148" s="84"/>
      <c r="B148" s="144"/>
      <c r="C148" s="144"/>
      <c r="D148" s="86"/>
      <c r="E148" s="87"/>
      <c r="F148" s="162" t="str">
        <f t="shared" si="2"/>
        <v/>
      </c>
      <c r="G148" s="155"/>
      <c r="H148" s="163"/>
      <c r="I148" s="88"/>
      <c r="J148" s="154"/>
      <c r="K1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8" s="156"/>
      <c r="M1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8" s="89"/>
      <c r="O148" s="89"/>
      <c r="P148" s="89"/>
      <c r="Q148" s="145"/>
      <c r="R148" s="146"/>
    </row>
    <row r="149" spans="1:18" x14ac:dyDescent="0.25">
      <c r="A149" s="84"/>
      <c r="B149" s="144"/>
      <c r="C149" s="144"/>
      <c r="D149" s="86"/>
      <c r="E149" s="87"/>
      <c r="F149" s="162" t="str">
        <f t="shared" si="2"/>
        <v/>
      </c>
      <c r="G149" s="155"/>
      <c r="H149" s="163"/>
      <c r="I149" s="88"/>
      <c r="J149" s="154"/>
      <c r="K1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49" s="156"/>
      <c r="M1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49" s="89"/>
      <c r="O149" s="89"/>
      <c r="P149" s="89"/>
      <c r="Q149" s="145"/>
      <c r="R149" s="146"/>
    </row>
    <row r="150" spans="1:18" x14ac:dyDescent="0.25">
      <c r="A150" s="84"/>
      <c r="B150" s="144"/>
      <c r="C150" s="144"/>
      <c r="D150" s="86"/>
      <c r="E150" s="87"/>
      <c r="F150" s="162" t="str">
        <f t="shared" ref="F150:F213" si="3">IF(OR(ISBLANK(E150),ISERROR($B$14),ISERROR($B$15))=FALSE,E150+(E150*$B$14+$B$15),"")</f>
        <v/>
      </c>
      <c r="G150" s="155"/>
      <c r="H150" s="163"/>
      <c r="I150" s="88"/>
      <c r="J150" s="154"/>
      <c r="K1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0" s="156"/>
      <c r="M1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0" s="89"/>
      <c r="O150" s="89"/>
      <c r="P150" s="89"/>
      <c r="Q150" s="145"/>
      <c r="R150" s="146"/>
    </row>
    <row r="151" spans="1:18" x14ac:dyDescent="0.25">
      <c r="A151" s="84"/>
      <c r="B151" s="144"/>
      <c r="C151" s="144"/>
      <c r="D151" s="86"/>
      <c r="E151" s="87"/>
      <c r="F151" s="162" t="str">
        <f t="shared" si="3"/>
        <v/>
      </c>
      <c r="G151" s="155"/>
      <c r="H151" s="163"/>
      <c r="I151" s="88"/>
      <c r="J151" s="154"/>
      <c r="K1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1" s="156"/>
      <c r="M1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1" s="89"/>
      <c r="O151" s="89"/>
      <c r="P151" s="89"/>
      <c r="Q151" s="145"/>
      <c r="R151" s="146"/>
    </row>
    <row r="152" spans="1:18" x14ac:dyDescent="0.25">
      <c r="A152" s="84"/>
      <c r="B152" s="144"/>
      <c r="C152" s="144"/>
      <c r="D152" s="86"/>
      <c r="E152" s="87"/>
      <c r="F152" s="162" t="str">
        <f t="shared" si="3"/>
        <v/>
      </c>
      <c r="G152" s="155"/>
      <c r="H152" s="163"/>
      <c r="I152" s="88"/>
      <c r="J152" s="154"/>
      <c r="K1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2" s="156"/>
      <c r="M1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2" s="89"/>
      <c r="O152" s="89"/>
      <c r="P152" s="89"/>
      <c r="Q152" s="145"/>
      <c r="R152" s="146"/>
    </row>
    <row r="153" spans="1:18" x14ac:dyDescent="0.25">
      <c r="A153" s="84"/>
      <c r="B153" s="144"/>
      <c r="C153" s="144"/>
      <c r="D153" s="86"/>
      <c r="E153" s="87"/>
      <c r="F153" s="162" t="str">
        <f t="shared" si="3"/>
        <v/>
      </c>
      <c r="G153" s="155"/>
      <c r="H153" s="163"/>
      <c r="I153" s="88"/>
      <c r="J153" s="154"/>
      <c r="K1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3" s="156"/>
      <c r="M1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3" s="89"/>
      <c r="O153" s="89"/>
      <c r="P153" s="89"/>
      <c r="Q153" s="145"/>
      <c r="R153" s="146"/>
    </row>
    <row r="154" spans="1:18" x14ac:dyDescent="0.25">
      <c r="A154" s="84"/>
      <c r="B154" s="144"/>
      <c r="C154" s="144"/>
      <c r="D154" s="86"/>
      <c r="E154" s="87"/>
      <c r="F154" s="162" t="str">
        <f t="shared" si="3"/>
        <v/>
      </c>
      <c r="G154" s="155"/>
      <c r="H154" s="163"/>
      <c r="I154" s="88"/>
      <c r="J154" s="154"/>
      <c r="K1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4" s="156"/>
      <c r="M1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4" s="89"/>
      <c r="O154" s="89"/>
      <c r="P154" s="89"/>
      <c r="Q154" s="145"/>
      <c r="R154" s="146"/>
    </row>
    <row r="155" spans="1:18" x14ac:dyDescent="0.25">
      <c r="A155" s="84"/>
      <c r="B155" s="144"/>
      <c r="C155" s="144"/>
      <c r="D155" s="86"/>
      <c r="E155" s="87"/>
      <c r="F155" s="162" t="str">
        <f t="shared" si="3"/>
        <v/>
      </c>
      <c r="G155" s="155"/>
      <c r="H155" s="163"/>
      <c r="I155" s="88"/>
      <c r="J155" s="154"/>
      <c r="K1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5" s="156"/>
      <c r="M1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5" s="89"/>
      <c r="O155" s="89"/>
      <c r="P155" s="89"/>
      <c r="Q155" s="145"/>
      <c r="R155" s="146"/>
    </row>
    <row r="156" spans="1:18" x14ac:dyDescent="0.25">
      <c r="A156" s="84"/>
      <c r="B156" s="144"/>
      <c r="C156" s="144"/>
      <c r="D156" s="86"/>
      <c r="E156" s="87"/>
      <c r="F156" s="162" t="str">
        <f t="shared" si="3"/>
        <v/>
      </c>
      <c r="G156" s="155"/>
      <c r="H156" s="163"/>
      <c r="I156" s="88"/>
      <c r="J156" s="154"/>
      <c r="K1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6" s="156"/>
      <c r="M1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6" s="89"/>
      <c r="O156" s="89"/>
      <c r="P156" s="89"/>
      <c r="Q156" s="145"/>
      <c r="R156" s="146"/>
    </row>
    <row r="157" spans="1:18" x14ac:dyDescent="0.25">
      <c r="A157" s="84"/>
      <c r="B157" s="144"/>
      <c r="C157" s="144"/>
      <c r="D157" s="86"/>
      <c r="E157" s="87"/>
      <c r="F157" s="162" t="str">
        <f t="shared" si="3"/>
        <v/>
      </c>
      <c r="G157" s="155"/>
      <c r="H157" s="163"/>
      <c r="I157" s="88"/>
      <c r="J157" s="154"/>
      <c r="K1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7" s="156"/>
      <c r="M1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7" s="89"/>
      <c r="O157" s="89"/>
      <c r="P157" s="89"/>
      <c r="Q157" s="145"/>
      <c r="R157" s="146"/>
    </row>
    <row r="158" spans="1:18" x14ac:dyDescent="0.25">
      <c r="A158" s="84"/>
      <c r="B158" s="144"/>
      <c r="C158" s="144"/>
      <c r="D158" s="86"/>
      <c r="E158" s="87"/>
      <c r="F158" s="162" t="str">
        <f t="shared" si="3"/>
        <v/>
      </c>
      <c r="G158" s="155"/>
      <c r="H158" s="163"/>
      <c r="I158" s="88"/>
      <c r="J158" s="154"/>
      <c r="K1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8" s="156"/>
      <c r="M1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8" s="89"/>
      <c r="O158" s="89"/>
      <c r="P158" s="89"/>
      <c r="Q158" s="145"/>
      <c r="R158" s="146"/>
    </row>
    <row r="159" spans="1:18" x14ac:dyDescent="0.25">
      <c r="A159" s="84"/>
      <c r="B159" s="144"/>
      <c r="C159" s="144"/>
      <c r="D159" s="86"/>
      <c r="E159" s="87"/>
      <c r="F159" s="162" t="str">
        <f t="shared" si="3"/>
        <v/>
      </c>
      <c r="G159" s="155"/>
      <c r="H159" s="163"/>
      <c r="I159" s="88"/>
      <c r="J159" s="154"/>
      <c r="K1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59" s="156"/>
      <c r="M1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59" s="89"/>
      <c r="O159" s="89"/>
      <c r="P159" s="89"/>
      <c r="Q159" s="145"/>
      <c r="R159" s="146"/>
    </row>
    <row r="160" spans="1:18" x14ac:dyDescent="0.25">
      <c r="A160" s="84"/>
      <c r="B160" s="144"/>
      <c r="C160" s="144"/>
      <c r="D160" s="86"/>
      <c r="E160" s="87"/>
      <c r="F160" s="162" t="str">
        <f t="shared" si="3"/>
        <v/>
      </c>
      <c r="G160" s="155"/>
      <c r="H160" s="163"/>
      <c r="I160" s="88"/>
      <c r="J160" s="154"/>
      <c r="K1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0" s="156"/>
      <c r="M1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0" s="89"/>
      <c r="O160" s="89"/>
      <c r="P160" s="89"/>
      <c r="Q160" s="145"/>
      <c r="R160" s="146"/>
    </row>
    <row r="161" spans="1:18" x14ac:dyDescent="0.25">
      <c r="A161" s="84"/>
      <c r="B161" s="144"/>
      <c r="C161" s="144"/>
      <c r="D161" s="86"/>
      <c r="E161" s="87"/>
      <c r="F161" s="162" t="str">
        <f t="shared" si="3"/>
        <v/>
      </c>
      <c r="G161" s="155"/>
      <c r="H161" s="163"/>
      <c r="I161" s="88"/>
      <c r="J161" s="154"/>
      <c r="K1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1" s="156"/>
      <c r="M1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1" s="89"/>
      <c r="O161" s="89"/>
      <c r="P161" s="89"/>
      <c r="Q161" s="145"/>
      <c r="R161" s="146"/>
    </row>
    <row r="162" spans="1:18" x14ac:dyDescent="0.25">
      <c r="A162" s="84"/>
      <c r="B162" s="144"/>
      <c r="C162" s="144"/>
      <c r="D162" s="86"/>
      <c r="E162" s="87"/>
      <c r="F162" s="162" t="str">
        <f t="shared" si="3"/>
        <v/>
      </c>
      <c r="G162" s="155"/>
      <c r="H162" s="163"/>
      <c r="I162" s="88"/>
      <c r="J162" s="154"/>
      <c r="K1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2" s="156"/>
      <c r="M1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2" s="89"/>
      <c r="O162" s="89"/>
      <c r="P162" s="89"/>
      <c r="Q162" s="145"/>
      <c r="R162" s="146"/>
    </row>
    <row r="163" spans="1:18" x14ac:dyDescent="0.25">
      <c r="A163" s="84"/>
      <c r="B163" s="144"/>
      <c r="C163" s="144"/>
      <c r="D163" s="86"/>
      <c r="E163" s="87"/>
      <c r="F163" s="162" t="str">
        <f t="shared" si="3"/>
        <v/>
      </c>
      <c r="G163" s="155"/>
      <c r="H163" s="163"/>
      <c r="I163" s="88"/>
      <c r="J163" s="154"/>
      <c r="K1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3" s="156"/>
      <c r="M1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3" s="89"/>
      <c r="O163" s="89"/>
      <c r="P163" s="89"/>
      <c r="Q163" s="145"/>
      <c r="R163" s="146"/>
    </row>
    <row r="164" spans="1:18" x14ac:dyDescent="0.25">
      <c r="A164" s="84"/>
      <c r="B164" s="144"/>
      <c r="C164" s="144"/>
      <c r="D164" s="86"/>
      <c r="E164" s="87"/>
      <c r="F164" s="162" t="str">
        <f t="shared" si="3"/>
        <v/>
      </c>
      <c r="G164" s="155"/>
      <c r="H164" s="163"/>
      <c r="I164" s="88"/>
      <c r="J164" s="154"/>
      <c r="K1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4" s="156"/>
      <c r="M1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4" s="89"/>
      <c r="O164" s="89"/>
      <c r="P164" s="89"/>
      <c r="Q164" s="145"/>
      <c r="R164" s="146"/>
    </row>
    <row r="165" spans="1:18" x14ac:dyDescent="0.25">
      <c r="A165" s="84"/>
      <c r="B165" s="144"/>
      <c r="C165" s="144"/>
      <c r="D165" s="86"/>
      <c r="E165" s="87"/>
      <c r="F165" s="162" t="str">
        <f t="shared" si="3"/>
        <v/>
      </c>
      <c r="G165" s="155"/>
      <c r="H165" s="163"/>
      <c r="I165" s="88"/>
      <c r="J165" s="154"/>
      <c r="K1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5" s="156"/>
      <c r="M1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5" s="89"/>
      <c r="O165" s="89"/>
      <c r="P165" s="89"/>
      <c r="Q165" s="145"/>
      <c r="R165" s="146"/>
    </row>
    <row r="166" spans="1:18" x14ac:dyDescent="0.25">
      <c r="A166" s="84"/>
      <c r="B166" s="144"/>
      <c r="C166" s="144"/>
      <c r="D166" s="86"/>
      <c r="E166" s="87"/>
      <c r="F166" s="162" t="str">
        <f t="shared" si="3"/>
        <v/>
      </c>
      <c r="G166" s="155"/>
      <c r="H166" s="163"/>
      <c r="I166" s="88"/>
      <c r="J166" s="154"/>
      <c r="K1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6" s="156"/>
      <c r="M1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6" s="89"/>
      <c r="O166" s="89"/>
      <c r="P166" s="89"/>
      <c r="Q166" s="145"/>
      <c r="R166" s="146"/>
    </row>
    <row r="167" spans="1:18" x14ac:dyDescent="0.25">
      <c r="A167" s="84"/>
      <c r="B167" s="144"/>
      <c r="C167" s="144"/>
      <c r="D167" s="86"/>
      <c r="E167" s="87"/>
      <c r="F167" s="162" t="str">
        <f t="shared" si="3"/>
        <v/>
      </c>
      <c r="G167" s="155"/>
      <c r="H167" s="163"/>
      <c r="I167" s="88"/>
      <c r="J167" s="154"/>
      <c r="K1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7" s="156"/>
      <c r="M1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7" s="89"/>
      <c r="O167" s="89"/>
      <c r="P167" s="89"/>
      <c r="Q167" s="145"/>
      <c r="R167" s="146"/>
    </row>
    <row r="168" spans="1:18" x14ac:dyDescent="0.25">
      <c r="A168" s="84"/>
      <c r="B168" s="144"/>
      <c r="C168" s="144"/>
      <c r="D168" s="86"/>
      <c r="E168" s="87"/>
      <c r="F168" s="162" t="str">
        <f t="shared" si="3"/>
        <v/>
      </c>
      <c r="G168" s="155"/>
      <c r="H168" s="163"/>
      <c r="I168" s="88"/>
      <c r="J168" s="154"/>
      <c r="K1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8" s="156"/>
      <c r="M1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8" s="89"/>
      <c r="O168" s="89"/>
      <c r="P168" s="89"/>
      <c r="Q168" s="145"/>
      <c r="R168" s="146"/>
    </row>
    <row r="169" spans="1:18" x14ac:dyDescent="0.25">
      <c r="A169" s="84"/>
      <c r="B169" s="144"/>
      <c r="C169" s="144"/>
      <c r="D169" s="86"/>
      <c r="E169" s="87"/>
      <c r="F169" s="162" t="str">
        <f t="shared" si="3"/>
        <v/>
      </c>
      <c r="G169" s="155"/>
      <c r="H169" s="163"/>
      <c r="I169" s="88"/>
      <c r="J169" s="154"/>
      <c r="K1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69" s="156"/>
      <c r="M1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69" s="89"/>
      <c r="O169" s="89"/>
      <c r="P169" s="89"/>
      <c r="Q169" s="145"/>
      <c r="R169" s="146"/>
    </row>
    <row r="170" spans="1:18" x14ac:dyDescent="0.25">
      <c r="A170" s="84"/>
      <c r="B170" s="144"/>
      <c r="C170" s="144"/>
      <c r="D170" s="86"/>
      <c r="E170" s="87"/>
      <c r="F170" s="162" t="str">
        <f t="shared" si="3"/>
        <v/>
      </c>
      <c r="G170" s="155"/>
      <c r="H170" s="163"/>
      <c r="I170" s="88"/>
      <c r="J170" s="154"/>
      <c r="K1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0" s="156"/>
      <c r="M1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0" s="89"/>
      <c r="O170" s="89"/>
      <c r="P170" s="89"/>
      <c r="Q170" s="145"/>
      <c r="R170" s="146"/>
    </row>
    <row r="171" spans="1:18" x14ac:dyDescent="0.25">
      <c r="A171" s="84"/>
      <c r="B171" s="144"/>
      <c r="C171" s="144"/>
      <c r="D171" s="86"/>
      <c r="E171" s="87"/>
      <c r="F171" s="162" t="str">
        <f t="shared" si="3"/>
        <v/>
      </c>
      <c r="G171" s="155"/>
      <c r="H171" s="163"/>
      <c r="I171" s="88"/>
      <c r="J171" s="154"/>
      <c r="K1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1" s="156"/>
      <c r="M1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1" s="89"/>
      <c r="O171" s="89"/>
      <c r="P171" s="89"/>
      <c r="Q171" s="145"/>
      <c r="R171" s="146"/>
    </row>
    <row r="172" spans="1:18" x14ac:dyDescent="0.25">
      <c r="A172" s="84"/>
      <c r="B172" s="144"/>
      <c r="C172" s="144"/>
      <c r="D172" s="86"/>
      <c r="E172" s="87"/>
      <c r="F172" s="162" t="str">
        <f t="shared" si="3"/>
        <v/>
      </c>
      <c r="G172" s="155"/>
      <c r="H172" s="163"/>
      <c r="I172" s="88"/>
      <c r="J172" s="154"/>
      <c r="K1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2" s="156"/>
      <c r="M1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2" s="89"/>
      <c r="O172" s="89"/>
      <c r="P172" s="89"/>
      <c r="Q172" s="145"/>
      <c r="R172" s="146"/>
    </row>
    <row r="173" spans="1:18" x14ac:dyDescent="0.25">
      <c r="A173" s="84"/>
      <c r="B173" s="144"/>
      <c r="C173" s="144"/>
      <c r="D173" s="86"/>
      <c r="E173" s="87"/>
      <c r="F173" s="162" t="str">
        <f t="shared" si="3"/>
        <v/>
      </c>
      <c r="G173" s="155"/>
      <c r="H173" s="163"/>
      <c r="I173" s="88"/>
      <c r="J173" s="154"/>
      <c r="K1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3" s="156"/>
      <c r="M1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3" s="89"/>
      <c r="O173" s="89"/>
      <c r="P173" s="89"/>
      <c r="Q173" s="145"/>
      <c r="R173" s="146"/>
    </row>
    <row r="174" spans="1:18" x14ac:dyDescent="0.25">
      <c r="A174" s="84"/>
      <c r="B174" s="144"/>
      <c r="C174" s="144"/>
      <c r="D174" s="86"/>
      <c r="E174" s="87"/>
      <c r="F174" s="162" t="str">
        <f t="shared" si="3"/>
        <v/>
      </c>
      <c r="G174" s="155"/>
      <c r="H174" s="163"/>
      <c r="I174" s="88"/>
      <c r="J174" s="154"/>
      <c r="K1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4" s="156"/>
      <c r="M1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4" s="89"/>
      <c r="O174" s="89"/>
      <c r="P174" s="89"/>
      <c r="Q174" s="145"/>
      <c r="R174" s="146"/>
    </row>
    <row r="175" spans="1:18" x14ac:dyDescent="0.25">
      <c r="A175" s="84"/>
      <c r="B175" s="144"/>
      <c r="C175" s="144"/>
      <c r="D175" s="86"/>
      <c r="E175" s="87"/>
      <c r="F175" s="162" t="str">
        <f t="shared" si="3"/>
        <v/>
      </c>
      <c r="G175" s="155"/>
      <c r="H175" s="163"/>
      <c r="I175" s="88"/>
      <c r="J175" s="154"/>
      <c r="K1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5" s="156"/>
      <c r="M1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5" s="89"/>
      <c r="O175" s="89"/>
      <c r="P175" s="89"/>
      <c r="Q175" s="145"/>
      <c r="R175" s="146"/>
    </row>
    <row r="176" spans="1:18" x14ac:dyDescent="0.25">
      <c r="A176" s="84"/>
      <c r="B176" s="144"/>
      <c r="C176" s="144"/>
      <c r="D176" s="86"/>
      <c r="E176" s="87"/>
      <c r="F176" s="162" t="str">
        <f t="shared" si="3"/>
        <v/>
      </c>
      <c r="G176" s="155"/>
      <c r="H176" s="163"/>
      <c r="I176" s="88"/>
      <c r="J176" s="154"/>
      <c r="K1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6" s="156"/>
      <c r="M1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6" s="89"/>
      <c r="O176" s="89"/>
      <c r="P176" s="89"/>
      <c r="Q176" s="145"/>
      <c r="R176" s="146"/>
    </row>
    <row r="177" spans="1:18" x14ac:dyDescent="0.25">
      <c r="A177" s="84"/>
      <c r="B177" s="144"/>
      <c r="C177" s="144"/>
      <c r="D177" s="86"/>
      <c r="E177" s="87"/>
      <c r="F177" s="162" t="str">
        <f t="shared" si="3"/>
        <v/>
      </c>
      <c r="G177" s="155"/>
      <c r="H177" s="163"/>
      <c r="I177" s="88"/>
      <c r="J177" s="154"/>
      <c r="K1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7" s="156"/>
      <c r="M1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7" s="89"/>
      <c r="O177" s="89"/>
      <c r="P177" s="89"/>
      <c r="Q177" s="145"/>
      <c r="R177" s="146"/>
    </row>
    <row r="178" spans="1:18" x14ac:dyDescent="0.25">
      <c r="A178" s="84"/>
      <c r="B178" s="144"/>
      <c r="C178" s="144"/>
      <c r="D178" s="86"/>
      <c r="E178" s="87"/>
      <c r="F178" s="162" t="str">
        <f t="shared" si="3"/>
        <v/>
      </c>
      <c r="G178" s="155"/>
      <c r="H178" s="163"/>
      <c r="I178" s="88"/>
      <c r="J178" s="154"/>
      <c r="K1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8" s="156"/>
      <c r="M1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8" s="89"/>
      <c r="O178" s="89"/>
      <c r="P178" s="89"/>
      <c r="Q178" s="145"/>
      <c r="R178" s="146"/>
    </row>
    <row r="179" spans="1:18" x14ac:dyDescent="0.25">
      <c r="A179" s="84"/>
      <c r="B179" s="144"/>
      <c r="C179" s="144"/>
      <c r="D179" s="86"/>
      <c r="E179" s="87"/>
      <c r="F179" s="162" t="str">
        <f t="shared" si="3"/>
        <v/>
      </c>
      <c r="G179" s="155"/>
      <c r="H179" s="163"/>
      <c r="I179" s="88"/>
      <c r="J179" s="154"/>
      <c r="K1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79" s="156"/>
      <c r="M1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79" s="89"/>
      <c r="O179" s="89"/>
      <c r="P179" s="89"/>
      <c r="Q179" s="145"/>
      <c r="R179" s="146"/>
    </row>
    <row r="180" spans="1:18" x14ac:dyDescent="0.25">
      <c r="A180" s="84"/>
      <c r="B180" s="144"/>
      <c r="C180" s="144"/>
      <c r="D180" s="86"/>
      <c r="E180" s="87"/>
      <c r="F180" s="162" t="str">
        <f t="shared" si="3"/>
        <v/>
      </c>
      <c r="G180" s="155"/>
      <c r="H180" s="163"/>
      <c r="I180" s="88"/>
      <c r="J180" s="154"/>
      <c r="K1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0" s="156"/>
      <c r="M1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0" s="89"/>
      <c r="O180" s="89"/>
      <c r="P180" s="89"/>
      <c r="Q180" s="145"/>
      <c r="R180" s="146"/>
    </row>
    <row r="181" spans="1:18" x14ac:dyDescent="0.25">
      <c r="A181" s="84"/>
      <c r="B181" s="144"/>
      <c r="C181" s="144"/>
      <c r="D181" s="86"/>
      <c r="E181" s="87"/>
      <c r="F181" s="162" t="str">
        <f t="shared" si="3"/>
        <v/>
      </c>
      <c r="G181" s="155"/>
      <c r="H181" s="163"/>
      <c r="I181" s="88"/>
      <c r="J181" s="154"/>
      <c r="K1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1" s="156"/>
      <c r="M1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1" s="89"/>
      <c r="O181" s="89"/>
      <c r="P181" s="89"/>
      <c r="Q181" s="145"/>
      <c r="R181" s="146"/>
    </row>
    <row r="182" spans="1:18" x14ac:dyDescent="0.25">
      <c r="A182" s="84"/>
      <c r="B182" s="144"/>
      <c r="C182" s="144"/>
      <c r="D182" s="86"/>
      <c r="E182" s="87"/>
      <c r="F182" s="162" t="str">
        <f t="shared" si="3"/>
        <v/>
      </c>
      <c r="G182" s="155"/>
      <c r="H182" s="163"/>
      <c r="I182" s="88"/>
      <c r="J182" s="154"/>
      <c r="K1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2" s="156"/>
      <c r="M1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2" s="89"/>
      <c r="O182" s="89"/>
      <c r="P182" s="89"/>
      <c r="Q182" s="145"/>
      <c r="R182" s="146"/>
    </row>
    <row r="183" spans="1:18" x14ac:dyDescent="0.25">
      <c r="A183" s="84"/>
      <c r="B183" s="144"/>
      <c r="C183" s="144"/>
      <c r="D183" s="86"/>
      <c r="E183" s="87"/>
      <c r="F183" s="162" t="str">
        <f t="shared" si="3"/>
        <v/>
      </c>
      <c r="G183" s="155"/>
      <c r="H183" s="163"/>
      <c r="I183" s="88"/>
      <c r="J183" s="154"/>
      <c r="K1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3" s="156"/>
      <c r="M1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3" s="89"/>
      <c r="O183" s="89"/>
      <c r="P183" s="89"/>
      <c r="Q183" s="145"/>
      <c r="R183" s="146"/>
    </row>
    <row r="184" spans="1:18" x14ac:dyDescent="0.25">
      <c r="A184" s="84"/>
      <c r="B184" s="144"/>
      <c r="C184" s="144"/>
      <c r="D184" s="86"/>
      <c r="E184" s="87"/>
      <c r="F184" s="162" t="str">
        <f t="shared" si="3"/>
        <v/>
      </c>
      <c r="G184" s="155"/>
      <c r="H184" s="163"/>
      <c r="I184" s="88"/>
      <c r="J184" s="154"/>
      <c r="K1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4" s="156"/>
      <c r="M1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4" s="89"/>
      <c r="O184" s="89"/>
      <c r="P184" s="89"/>
      <c r="Q184" s="145"/>
      <c r="R184" s="146"/>
    </row>
    <row r="185" spans="1:18" x14ac:dyDescent="0.25">
      <c r="A185" s="84"/>
      <c r="B185" s="144"/>
      <c r="C185" s="144"/>
      <c r="D185" s="86"/>
      <c r="E185" s="87"/>
      <c r="F185" s="162" t="str">
        <f t="shared" si="3"/>
        <v/>
      </c>
      <c r="G185" s="155"/>
      <c r="H185" s="163"/>
      <c r="I185" s="88"/>
      <c r="J185" s="154"/>
      <c r="K1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5" s="156"/>
      <c r="M1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5" s="89"/>
      <c r="O185" s="89"/>
      <c r="P185" s="89"/>
      <c r="Q185" s="145"/>
      <c r="R185" s="146"/>
    </row>
    <row r="186" spans="1:18" x14ac:dyDescent="0.25">
      <c r="A186" s="84"/>
      <c r="B186" s="144"/>
      <c r="C186" s="144"/>
      <c r="D186" s="86"/>
      <c r="E186" s="87"/>
      <c r="F186" s="162" t="str">
        <f t="shared" si="3"/>
        <v/>
      </c>
      <c r="G186" s="155"/>
      <c r="H186" s="163"/>
      <c r="I186" s="88"/>
      <c r="J186" s="154"/>
      <c r="K1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6" s="156"/>
      <c r="M1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6" s="89"/>
      <c r="O186" s="89"/>
      <c r="P186" s="89"/>
      <c r="Q186" s="145"/>
      <c r="R186" s="146"/>
    </row>
    <row r="187" spans="1:18" x14ac:dyDescent="0.25">
      <c r="A187" s="84"/>
      <c r="B187" s="144"/>
      <c r="C187" s="144"/>
      <c r="D187" s="86"/>
      <c r="E187" s="87"/>
      <c r="F187" s="162" t="str">
        <f t="shared" si="3"/>
        <v/>
      </c>
      <c r="G187" s="155"/>
      <c r="H187" s="163"/>
      <c r="I187" s="88"/>
      <c r="J187" s="154"/>
      <c r="K1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7" s="156"/>
      <c r="M1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7" s="89"/>
      <c r="O187" s="89"/>
      <c r="P187" s="89"/>
      <c r="Q187" s="145"/>
      <c r="R187" s="146"/>
    </row>
    <row r="188" spans="1:18" x14ac:dyDescent="0.25">
      <c r="A188" s="84"/>
      <c r="B188" s="144"/>
      <c r="C188" s="144"/>
      <c r="D188" s="86"/>
      <c r="E188" s="87"/>
      <c r="F188" s="162" t="str">
        <f t="shared" si="3"/>
        <v/>
      </c>
      <c r="G188" s="155"/>
      <c r="H188" s="163"/>
      <c r="I188" s="88"/>
      <c r="J188" s="154"/>
      <c r="K1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8" s="156"/>
      <c r="M1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8" s="89"/>
      <c r="O188" s="89"/>
      <c r="P188" s="89"/>
      <c r="Q188" s="145"/>
      <c r="R188" s="146"/>
    </row>
    <row r="189" spans="1:18" x14ac:dyDescent="0.25">
      <c r="A189" s="84"/>
      <c r="B189" s="144"/>
      <c r="C189" s="144"/>
      <c r="D189" s="86"/>
      <c r="E189" s="87"/>
      <c r="F189" s="162" t="str">
        <f t="shared" si="3"/>
        <v/>
      </c>
      <c r="G189" s="155"/>
      <c r="H189" s="163"/>
      <c r="I189" s="88"/>
      <c r="J189" s="154"/>
      <c r="K1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89" s="156"/>
      <c r="M1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89" s="89"/>
      <c r="O189" s="89"/>
      <c r="P189" s="89"/>
      <c r="Q189" s="145"/>
      <c r="R189" s="146"/>
    </row>
    <row r="190" spans="1:18" x14ac:dyDescent="0.25">
      <c r="A190" s="84"/>
      <c r="B190" s="144"/>
      <c r="C190" s="144"/>
      <c r="D190" s="86"/>
      <c r="E190" s="87"/>
      <c r="F190" s="162" t="str">
        <f t="shared" si="3"/>
        <v/>
      </c>
      <c r="G190" s="155"/>
      <c r="H190" s="163"/>
      <c r="I190" s="88"/>
      <c r="J190" s="154"/>
      <c r="K1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0" s="156"/>
      <c r="M1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0" s="89"/>
      <c r="O190" s="89"/>
      <c r="P190" s="89"/>
      <c r="Q190" s="145"/>
      <c r="R190" s="146"/>
    </row>
    <row r="191" spans="1:18" x14ac:dyDescent="0.25">
      <c r="A191" s="84"/>
      <c r="B191" s="144"/>
      <c r="C191" s="144"/>
      <c r="D191" s="86"/>
      <c r="E191" s="87"/>
      <c r="F191" s="162" t="str">
        <f t="shared" si="3"/>
        <v/>
      </c>
      <c r="G191" s="155"/>
      <c r="H191" s="163"/>
      <c r="I191" s="88"/>
      <c r="J191" s="154"/>
      <c r="K1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1" s="156"/>
      <c r="M1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1" s="89"/>
      <c r="O191" s="89"/>
      <c r="P191" s="89"/>
      <c r="Q191" s="145"/>
      <c r="R191" s="146"/>
    </row>
    <row r="192" spans="1:18" x14ac:dyDescent="0.25">
      <c r="A192" s="84"/>
      <c r="B192" s="144"/>
      <c r="C192" s="144"/>
      <c r="D192" s="86"/>
      <c r="E192" s="87"/>
      <c r="F192" s="162" t="str">
        <f t="shared" si="3"/>
        <v/>
      </c>
      <c r="G192" s="155"/>
      <c r="H192" s="163"/>
      <c r="I192" s="88"/>
      <c r="J192" s="154"/>
      <c r="K1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2" s="156"/>
      <c r="M1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2" s="89"/>
      <c r="O192" s="89"/>
      <c r="P192" s="89"/>
      <c r="Q192" s="145"/>
      <c r="R192" s="146"/>
    </row>
    <row r="193" spans="1:18" x14ac:dyDescent="0.25">
      <c r="A193" s="84"/>
      <c r="B193" s="144"/>
      <c r="C193" s="144"/>
      <c r="D193" s="86"/>
      <c r="E193" s="87"/>
      <c r="F193" s="162" t="str">
        <f t="shared" si="3"/>
        <v/>
      </c>
      <c r="G193" s="155"/>
      <c r="H193" s="163"/>
      <c r="I193" s="88"/>
      <c r="J193" s="154"/>
      <c r="K1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3" s="156"/>
      <c r="M1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3" s="89"/>
      <c r="O193" s="89"/>
      <c r="P193" s="89"/>
      <c r="Q193" s="145"/>
      <c r="R193" s="146"/>
    </row>
    <row r="194" spans="1:18" x14ac:dyDescent="0.25">
      <c r="A194" s="84"/>
      <c r="B194" s="144"/>
      <c r="C194" s="144"/>
      <c r="D194" s="86"/>
      <c r="E194" s="87"/>
      <c r="F194" s="162" t="str">
        <f t="shared" si="3"/>
        <v/>
      </c>
      <c r="G194" s="155"/>
      <c r="H194" s="163"/>
      <c r="I194" s="88"/>
      <c r="J194" s="154"/>
      <c r="K1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4" s="156"/>
      <c r="M1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4" s="89"/>
      <c r="O194" s="89"/>
      <c r="P194" s="89"/>
      <c r="Q194" s="145"/>
      <c r="R194" s="146"/>
    </row>
    <row r="195" spans="1:18" x14ac:dyDescent="0.25">
      <c r="A195" s="84"/>
      <c r="B195" s="144"/>
      <c r="C195" s="144"/>
      <c r="D195" s="86"/>
      <c r="E195" s="87"/>
      <c r="F195" s="162" t="str">
        <f t="shared" si="3"/>
        <v/>
      </c>
      <c r="G195" s="155"/>
      <c r="H195" s="163"/>
      <c r="I195" s="88"/>
      <c r="J195" s="154"/>
      <c r="K1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5" s="156"/>
      <c r="M1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5" s="89"/>
      <c r="O195" s="89"/>
      <c r="P195" s="89"/>
      <c r="Q195" s="145"/>
      <c r="R195" s="146"/>
    </row>
    <row r="196" spans="1:18" x14ac:dyDescent="0.25">
      <c r="A196" s="84"/>
      <c r="B196" s="144"/>
      <c r="C196" s="144"/>
      <c r="D196" s="86"/>
      <c r="E196" s="87"/>
      <c r="F196" s="162" t="str">
        <f t="shared" si="3"/>
        <v/>
      </c>
      <c r="G196" s="155"/>
      <c r="H196" s="163"/>
      <c r="I196" s="88"/>
      <c r="J196" s="154"/>
      <c r="K1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6" s="156"/>
      <c r="M1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6" s="89"/>
      <c r="O196" s="89"/>
      <c r="P196" s="89"/>
      <c r="Q196" s="145"/>
      <c r="R196" s="146"/>
    </row>
    <row r="197" spans="1:18" x14ac:dyDescent="0.25">
      <c r="A197" s="84"/>
      <c r="B197" s="144"/>
      <c r="C197" s="144"/>
      <c r="D197" s="86"/>
      <c r="E197" s="87"/>
      <c r="F197" s="162" t="str">
        <f t="shared" si="3"/>
        <v/>
      </c>
      <c r="G197" s="155"/>
      <c r="H197" s="163"/>
      <c r="I197" s="88"/>
      <c r="J197" s="154"/>
      <c r="K1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7" s="156"/>
      <c r="M1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7" s="89"/>
      <c r="O197" s="89"/>
      <c r="P197" s="89"/>
      <c r="Q197" s="145"/>
      <c r="R197" s="146"/>
    </row>
    <row r="198" spans="1:18" x14ac:dyDescent="0.25">
      <c r="A198" s="84"/>
      <c r="B198" s="144"/>
      <c r="C198" s="144"/>
      <c r="D198" s="86"/>
      <c r="E198" s="87"/>
      <c r="F198" s="162" t="str">
        <f t="shared" si="3"/>
        <v/>
      </c>
      <c r="G198" s="155"/>
      <c r="H198" s="163"/>
      <c r="I198" s="88"/>
      <c r="J198" s="154"/>
      <c r="K1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8" s="156"/>
      <c r="M1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8" s="89"/>
      <c r="O198" s="89"/>
      <c r="P198" s="89"/>
      <c r="Q198" s="145"/>
      <c r="R198" s="146"/>
    </row>
    <row r="199" spans="1:18" x14ac:dyDescent="0.25">
      <c r="A199" s="84"/>
      <c r="B199" s="144"/>
      <c r="C199" s="144"/>
      <c r="D199" s="86"/>
      <c r="E199" s="87"/>
      <c r="F199" s="162" t="str">
        <f t="shared" si="3"/>
        <v/>
      </c>
      <c r="G199" s="155"/>
      <c r="H199" s="163"/>
      <c r="I199" s="88"/>
      <c r="J199" s="154"/>
      <c r="K1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99" s="156"/>
      <c r="M1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99" s="89"/>
      <c r="O199" s="89"/>
      <c r="P199" s="89"/>
      <c r="Q199" s="145"/>
      <c r="R199" s="146"/>
    </row>
    <row r="200" spans="1:18" x14ac:dyDescent="0.25">
      <c r="A200" s="84"/>
      <c r="B200" s="144"/>
      <c r="C200" s="144"/>
      <c r="D200" s="86"/>
      <c r="E200" s="87"/>
      <c r="F200" s="162" t="str">
        <f t="shared" si="3"/>
        <v/>
      </c>
      <c r="G200" s="155"/>
      <c r="H200" s="163"/>
      <c r="I200" s="88"/>
      <c r="J200" s="154"/>
      <c r="K2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0" s="156"/>
      <c r="M2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0" s="89"/>
      <c r="O200" s="89"/>
      <c r="P200" s="89"/>
      <c r="Q200" s="145"/>
      <c r="R200" s="146"/>
    </row>
    <row r="201" spans="1:18" x14ac:dyDescent="0.25">
      <c r="A201" s="84"/>
      <c r="B201" s="144"/>
      <c r="C201" s="144"/>
      <c r="D201" s="86"/>
      <c r="E201" s="87"/>
      <c r="F201" s="162" t="str">
        <f t="shared" si="3"/>
        <v/>
      </c>
      <c r="G201" s="155"/>
      <c r="H201" s="163"/>
      <c r="I201" s="88"/>
      <c r="J201" s="154"/>
      <c r="K2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1" s="156"/>
      <c r="M2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1" s="89"/>
      <c r="O201" s="89"/>
      <c r="P201" s="89"/>
      <c r="Q201" s="145"/>
      <c r="R201" s="146"/>
    </row>
    <row r="202" spans="1:18" x14ac:dyDescent="0.25">
      <c r="A202" s="84"/>
      <c r="B202" s="144"/>
      <c r="C202" s="144"/>
      <c r="D202" s="86"/>
      <c r="E202" s="87"/>
      <c r="F202" s="162" t="str">
        <f t="shared" si="3"/>
        <v/>
      </c>
      <c r="G202" s="155"/>
      <c r="H202" s="163"/>
      <c r="I202" s="88"/>
      <c r="J202" s="154"/>
      <c r="K2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2" s="156"/>
      <c r="M2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2" s="89"/>
      <c r="O202" s="89"/>
      <c r="P202" s="89"/>
      <c r="Q202" s="145"/>
      <c r="R202" s="146"/>
    </row>
    <row r="203" spans="1:18" x14ac:dyDescent="0.25">
      <c r="A203" s="84"/>
      <c r="B203" s="144"/>
      <c r="C203" s="144"/>
      <c r="D203" s="86"/>
      <c r="E203" s="87"/>
      <c r="F203" s="162" t="str">
        <f t="shared" si="3"/>
        <v/>
      </c>
      <c r="G203" s="155"/>
      <c r="H203" s="163"/>
      <c r="I203" s="88"/>
      <c r="J203" s="154"/>
      <c r="K2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3" s="156"/>
      <c r="M2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3" s="89"/>
      <c r="O203" s="89"/>
      <c r="P203" s="89"/>
      <c r="Q203" s="145"/>
      <c r="R203" s="146"/>
    </row>
    <row r="204" spans="1:18" x14ac:dyDescent="0.25">
      <c r="A204" s="84"/>
      <c r="B204" s="144"/>
      <c r="C204" s="144"/>
      <c r="D204" s="86"/>
      <c r="E204" s="87"/>
      <c r="F204" s="162" t="str">
        <f t="shared" si="3"/>
        <v/>
      </c>
      <c r="G204" s="155"/>
      <c r="H204" s="163"/>
      <c r="I204" s="88"/>
      <c r="J204" s="154"/>
      <c r="K2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4" s="156"/>
      <c r="M2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4" s="89"/>
      <c r="O204" s="89"/>
      <c r="P204" s="89"/>
      <c r="Q204" s="145"/>
      <c r="R204" s="146"/>
    </row>
    <row r="205" spans="1:18" x14ac:dyDescent="0.25">
      <c r="A205" s="84"/>
      <c r="B205" s="144"/>
      <c r="C205" s="144"/>
      <c r="D205" s="86"/>
      <c r="E205" s="87"/>
      <c r="F205" s="162" t="str">
        <f t="shared" si="3"/>
        <v/>
      </c>
      <c r="G205" s="155"/>
      <c r="H205" s="163"/>
      <c r="I205" s="88"/>
      <c r="J205" s="154"/>
      <c r="K2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5" s="156"/>
      <c r="M2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5" s="89"/>
      <c r="O205" s="89"/>
      <c r="P205" s="89"/>
      <c r="Q205" s="145"/>
      <c r="R205" s="146"/>
    </row>
    <row r="206" spans="1:18" x14ac:dyDescent="0.25">
      <c r="A206" s="84"/>
      <c r="B206" s="144"/>
      <c r="C206" s="144"/>
      <c r="D206" s="86"/>
      <c r="E206" s="87"/>
      <c r="F206" s="162" t="str">
        <f t="shared" si="3"/>
        <v/>
      </c>
      <c r="G206" s="155"/>
      <c r="H206" s="163"/>
      <c r="I206" s="88"/>
      <c r="J206" s="154"/>
      <c r="K2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6" s="156"/>
      <c r="M2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6" s="89"/>
      <c r="O206" s="89"/>
      <c r="P206" s="89"/>
      <c r="Q206" s="145"/>
      <c r="R206" s="146"/>
    </row>
    <row r="207" spans="1:18" x14ac:dyDescent="0.25">
      <c r="A207" s="84"/>
      <c r="B207" s="144"/>
      <c r="C207" s="144"/>
      <c r="D207" s="86"/>
      <c r="E207" s="87"/>
      <c r="F207" s="162" t="str">
        <f t="shared" si="3"/>
        <v/>
      </c>
      <c r="G207" s="155"/>
      <c r="H207" s="163"/>
      <c r="I207" s="88"/>
      <c r="J207" s="154"/>
      <c r="K2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7" s="156"/>
      <c r="M2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7" s="89"/>
      <c r="O207" s="89"/>
      <c r="P207" s="89"/>
      <c r="Q207" s="145"/>
      <c r="R207" s="146"/>
    </row>
    <row r="208" spans="1:18" x14ac:dyDescent="0.25">
      <c r="A208" s="84"/>
      <c r="B208" s="144"/>
      <c r="C208" s="144"/>
      <c r="D208" s="86"/>
      <c r="E208" s="87"/>
      <c r="F208" s="162" t="str">
        <f t="shared" si="3"/>
        <v/>
      </c>
      <c r="G208" s="155"/>
      <c r="H208" s="163"/>
      <c r="I208" s="88"/>
      <c r="J208" s="154"/>
      <c r="K2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8" s="156"/>
      <c r="M2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8" s="89"/>
      <c r="O208" s="89"/>
      <c r="P208" s="89"/>
      <c r="Q208" s="145"/>
      <c r="R208" s="146"/>
    </row>
    <row r="209" spans="1:18" x14ac:dyDescent="0.25">
      <c r="A209" s="84"/>
      <c r="B209" s="144"/>
      <c r="C209" s="144"/>
      <c r="D209" s="86"/>
      <c r="E209" s="87"/>
      <c r="F209" s="162" t="str">
        <f t="shared" si="3"/>
        <v/>
      </c>
      <c r="G209" s="155"/>
      <c r="H209" s="163"/>
      <c r="I209" s="88"/>
      <c r="J209" s="154"/>
      <c r="K2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09" s="156"/>
      <c r="M2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09" s="89"/>
      <c r="O209" s="89"/>
      <c r="P209" s="89"/>
      <c r="Q209" s="145"/>
      <c r="R209" s="146"/>
    </row>
    <row r="210" spans="1:18" x14ac:dyDescent="0.25">
      <c r="A210" s="84"/>
      <c r="B210" s="144"/>
      <c r="C210" s="144"/>
      <c r="D210" s="86"/>
      <c r="E210" s="87"/>
      <c r="F210" s="162" t="str">
        <f t="shared" si="3"/>
        <v/>
      </c>
      <c r="G210" s="155"/>
      <c r="H210" s="163"/>
      <c r="I210" s="88"/>
      <c r="J210" s="154"/>
      <c r="K2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0" s="156"/>
      <c r="M2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0" s="89"/>
      <c r="O210" s="89"/>
      <c r="P210" s="89"/>
      <c r="Q210" s="145"/>
      <c r="R210" s="146"/>
    </row>
    <row r="211" spans="1:18" x14ac:dyDescent="0.25">
      <c r="A211" s="84"/>
      <c r="B211" s="144"/>
      <c r="C211" s="144"/>
      <c r="D211" s="86"/>
      <c r="E211" s="87"/>
      <c r="F211" s="162" t="str">
        <f t="shared" si="3"/>
        <v/>
      </c>
      <c r="G211" s="155"/>
      <c r="H211" s="163"/>
      <c r="I211" s="88"/>
      <c r="J211" s="154"/>
      <c r="K2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1" s="156"/>
      <c r="M2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1" s="89"/>
      <c r="O211" s="89"/>
      <c r="P211" s="89"/>
      <c r="Q211" s="145"/>
      <c r="R211" s="146"/>
    </row>
    <row r="212" spans="1:18" x14ac:dyDescent="0.25">
      <c r="A212" s="84"/>
      <c r="B212" s="144"/>
      <c r="C212" s="144"/>
      <c r="D212" s="86"/>
      <c r="E212" s="87"/>
      <c r="F212" s="162" t="str">
        <f t="shared" si="3"/>
        <v/>
      </c>
      <c r="G212" s="155"/>
      <c r="H212" s="163"/>
      <c r="I212" s="88"/>
      <c r="J212" s="154"/>
      <c r="K2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2" s="156"/>
      <c r="M2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2" s="89"/>
      <c r="O212" s="89"/>
      <c r="P212" s="89"/>
      <c r="Q212" s="145"/>
      <c r="R212" s="146"/>
    </row>
    <row r="213" spans="1:18" x14ac:dyDescent="0.25">
      <c r="A213" s="84"/>
      <c r="B213" s="144"/>
      <c r="C213" s="144"/>
      <c r="D213" s="86"/>
      <c r="E213" s="87"/>
      <c r="F213" s="162" t="str">
        <f t="shared" si="3"/>
        <v/>
      </c>
      <c r="G213" s="155"/>
      <c r="H213" s="163"/>
      <c r="I213" s="88"/>
      <c r="J213" s="154"/>
      <c r="K2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3" s="156"/>
      <c r="M2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3" s="89"/>
      <c r="O213" s="89"/>
      <c r="P213" s="89"/>
      <c r="Q213" s="145"/>
      <c r="R213" s="146"/>
    </row>
    <row r="214" spans="1:18" x14ac:dyDescent="0.25">
      <c r="A214" s="84"/>
      <c r="B214" s="144"/>
      <c r="C214" s="144"/>
      <c r="D214" s="86"/>
      <c r="E214" s="87"/>
      <c r="F214" s="162" t="str">
        <f t="shared" ref="F214:F277" si="4">IF(OR(ISBLANK(E214),ISERROR($B$14),ISERROR($B$15))=FALSE,E214+(E214*$B$14+$B$15),"")</f>
        <v/>
      </c>
      <c r="G214" s="155"/>
      <c r="H214" s="163"/>
      <c r="I214" s="88"/>
      <c r="J214" s="154"/>
      <c r="K2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4" s="156"/>
      <c r="M2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4" s="89"/>
      <c r="O214" s="89"/>
      <c r="P214" s="89"/>
      <c r="Q214" s="145"/>
      <c r="R214" s="146"/>
    </row>
    <row r="215" spans="1:18" x14ac:dyDescent="0.25">
      <c r="A215" s="84"/>
      <c r="B215" s="144"/>
      <c r="C215" s="144"/>
      <c r="D215" s="86"/>
      <c r="E215" s="87"/>
      <c r="F215" s="162" t="str">
        <f t="shared" si="4"/>
        <v/>
      </c>
      <c r="G215" s="155"/>
      <c r="H215" s="163"/>
      <c r="I215" s="88"/>
      <c r="J215" s="154"/>
      <c r="K2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5" s="156"/>
      <c r="M2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5" s="89"/>
      <c r="O215" s="89"/>
      <c r="P215" s="89"/>
      <c r="Q215" s="145"/>
      <c r="R215" s="146"/>
    </row>
    <row r="216" spans="1:18" x14ac:dyDescent="0.25">
      <c r="A216" s="84"/>
      <c r="B216" s="144"/>
      <c r="C216" s="144"/>
      <c r="D216" s="86"/>
      <c r="E216" s="87"/>
      <c r="F216" s="162" t="str">
        <f t="shared" si="4"/>
        <v/>
      </c>
      <c r="G216" s="155"/>
      <c r="H216" s="163"/>
      <c r="I216" s="88"/>
      <c r="J216" s="154"/>
      <c r="K2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6" s="156"/>
      <c r="M2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6" s="89"/>
      <c r="O216" s="89"/>
      <c r="P216" s="89"/>
      <c r="Q216" s="145"/>
      <c r="R216" s="146"/>
    </row>
    <row r="217" spans="1:18" x14ac:dyDescent="0.25">
      <c r="A217" s="84"/>
      <c r="B217" s="144"/>
      <c r="C217" s="144"/>
      <c r="D217" s="86"/>
      <c r="E217" s="87"/>
      <c r="F217" s="162" t="str">
        <f t="shared" si="4"/>
        <v/>
      </c>
      <c r="G217" s="155"/>
      <c r="H217" s="163"/>
      <c r="I217" s="88"/>
      <c r="J217" s="154"/>
      <c r="K2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7" s="156"/>
      <c r="M2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7" s="89"/>
      <c r="O217" s="89"/>
      <c r="P217" s="89"/>
      <c r="Q217" s="145"/>
      <c r="R217" s="146"/>
    </row>
    <row r="218" spans="1:18" x14ac:dyDescent="0.25">
      <c r="A218" s="84"/>
      <c r="B218" s="144"/>
      <c r="C218" s="144"/>
      <c r="D218" s="86"/>
      <c r="E218" s="87"/>
      <c r="F218" s="162" t="str">
        <f t="shared" si="4"/>
        <v/>
      </c>
      <c r="G218" s="155"/>
      <c r="H218" s="163"/>
      <c r="I218" s="88"/>
      <c r="J218" s="154"/>
      <c r="K2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8" s="156"/>
      <c r="M2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8" s="89"/>
      <c r="O218" s="89"/>
      <c r="P218" s="89"/>
      <c r="Q218" s="145"/>
      <c r="R218" s="146"/>
    </row>
    <row r="219" spans="1:18" x14ac:dyDescent="0.25">
      <c r="A219" s="84"/>
      <c r="B219" s="144"/>
      <c r="C219" s="144"/>
      <c r="D219" s="86"/>
      <c r="E219" s="87"/>
      <c r="F219" s="162" t="str">
        <f t="shared" si="4"/>
        <v/>
      </c>
      <c r="G219" s="155"/>
      <c r="H219" s="163"/>
      <c r="I219" s="88"/>
      <c r="J219" s="154"/>
      <c r="K2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19" s="156"/>
      <c r="M2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19" s="89"/>
      <c r="O219" s="89"/>
      <c r="P219" s="89"/>
      <c r="Q219" s="145"/>
      <c r="R219" s="146"/>
    </row>
    <row r="220" spans="1:18" x14ac:dyDescent="0.25">
      <c r="A220" s="84"/>
      <c r="B220" s="144"/>
      <c r="C220" s="144"/>
      <c r="D220" s="86"/>
      <c r="E220" s="87"/>
      <c r="F220" s="162" t="str">
        <f t="shared" si="4"/>
        <v/>
      </c>
      <c r="G220" s="155"/>
      <c r="H220" s="163"/>
      <c r="I220" s="88"/>
      <c r="J220" s="154"/>
      <c r="K2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0" s="156"/>
      <c r="M2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0" s="89"/>
      <c r="O220" s="89"/>
      <c r="P220" s="89"/>
      <c r="Q220" s="145"/>
      <c r="R220" s="146"/>
    </row>
    <row r="221" spans="1:18" x14ac:dyDescent="0.25">
      <c r="A221" s="84"/>
      <c r="B221" s="144"/>
      <c r="C221" s="144"/>
      <c r="D221" s="86"/>
      <c r="E221" s="87"/>
      <c r="F221" s="162" t="str">
        <f t="shared" si="4"/>
        <v/>
      </c>
      <c r="G221" s="155"/>
      <c r="H221" s="163"/>
      <c r="I221" s="88"/>
      <c r="J221" s="154"/>
      <c r="K2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1" s="156"/>
      <c r="M2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1" s="89"/>
      <c r="O221" s="89"/>
      <c r="P221" s="89"/>
      <c r="Q221" s="145"/>
      <c r="R221" s="146"/>
    </row>
    <row r="222" spans="1:18" x14ac:dyDescent="0.25">
      <c r="A222" s="84"/>
      <c r="B222" s="144"/>
      <c r="C222" s="144"/>
      <c r="D222" s="86"/>
      <c r="E222" s="87"/>
      <c r="F222" s="162" t="str">
        <f t="shared" si="4"/>
        <v/>
      </c>
      <c r="G222" s="155"/>
      <c r="H222" s="163"/>
      <c r="I222" s="88"/>
      <c r="J222" s="154"/>
      <c r="K2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2" s="156"/>
      <c r="M2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2" s="89"/>
      <c r="O222" s="89"/>
      <c r="P222" s="89"/>
      <c r="Q222" s="145"/>
      <c r="R222" s="146"/>
    </row>
    <row r="223" spans="1:18" x14ac:dyDescent="0.25">
      <c r="A223" s="84"/>
      <c r="B223" s="144"/>
      <c r="C223" s="144"/>
      <c r="D223" s="86"/>
      <c r="E223" s="87"/>
      <c r="F223" s="162" t="str">
        <f t="shared" si="4"/>
        <v/>
      </c>
      <c r="G223" s="155"/>
      <c r="H223" s="163"/>
      <c r="I223" s="88"/>
      <c r="J223" s="154"/>
      <c r="K2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3" s="156"/>
      <c r="M2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3" s="89"/>
      <c r="O223" s="89"/>
      <c r="P223" s="89"/>
      <c r="Q223" s="145"/>
      <c r="R223" s="146"/>
    </row>
    <row r="224" spans="1:18" x14ac:dyDescent="0.25">
      <c r="A224" s="84"/>
      <c r="B224" s="144"/>
      <c r="C224" s="144"/>
      <c r="D224" s="86"/>
      <c r="E224" s="87"/>
      <c r="F224" s="162" t="str">
        <f t="shared" si="4"/>
        <v/>
      </c>
      <c r="G224" s="155"/>
      <c r="H224" s="163"/>
      <c r="I224" s="88"/>
      <c r="J224" s="154"/>
      <c r="K2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4" s="156"/>
      <c r="M2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4" s="89"/>
      <c r="O224" s="89"/>
      <c r="P224" s="89"/>
      <c r="Q224" s="145"/>
      <c r="R224" s="146"/>
    </row>
    <row r="225" spans="1:18" x14ac:dyDescent="0.25">
      <c r="A225" s="84"/>
      <c r="B225" s="144"/>
      <c r="C225" s="144"/>
      <c r="D225" s="86"/>
      <c r="E225" s="87"/>
      <c r="F225" s="162" t="str">
        <f t="shared" si="4"/>
        <v/>
      </c>
      <c r="G225" s="155"/>
      <c r="H225" s="163"/>
      <c r="I225" s="88"/>
      <c r="J225" s="154"/>
      <c r="K2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5" s="156"/>
      <c r="M2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5" s="89"/>
      <c r="O225" s="89"/>
      <c r="P225" s="89"/>
      <c r="Q225" s="145"/>
      <c r="R225" s="146"/>
    </row>
    <row r="226" spans="1:18" x14ac:dyDescent="0.25">
      <c r="A226" s="84"/>
      <c r="B226" s="144"/>
      <c r="C226" s="144"/>
      <c r="D226" s="86"/>
      <c r="E226" s="87"/>
      <c r="F226" s="162" t="str">
        <f t="shared" si="4"/>
        <v/>
      </c>
      <c r="G226" s="155"/>
      <c r="H226" s="163"/>
      <c r="I226" s="88"/>
      <c r="J226" s="154"/>
      <c r="K2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6" s="156"/>
      <c r="M2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6" s="89"/>
      <c r="O226" s="89"/>
      <c r="P226" s="89"/>
      <c r="Q226" s="145"/>
      <c r="R226" s="146"/>
    </row>
    <row r="227" spans="1:18" x14ac:dyDescent="0.25">
      <c r="A227" s="84"/>
      <c r="B227" s="144"/>
      <c r="C227" s="144"/>
      <c r="D227" s="86"/>
      <c r="E227" s="87"/>
      <c r="F227" s="162" t="str">
        <f t="shared" si="4"/>
        <v/>
      </c>
      <c r="G227" s="155"/>
      <c r="H227" s="163"/>
      <c r="I227" s="88"/>
      <c r="J227" s="154"/>
      <c r="K2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7" s="156"/>
      <c r="M2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7" s="89"/>
      <c r="O227" s="89"/>
      <c r="P227" s="89"/>
      <c r="Q227" s="145"/>
      <c r="R227" s="146"/>
    </row>
    <row r="228" spans="1:18" x14ac:dyDescent="0.25">
      <c r="A228" s="84"/>
      <c r="B228" s="144"/>
      <c r="C228" s="144"/>
      <c r="D228" s="86"/>
      <c r="E228" s="87"/>
      <c r="F228" s="162" t="str">
        <f t="shared" si="4"/>
        <v/>
      </c>
      <c r="G228" s="155"/>
      <c r="H228" s="163"/>
      <c r="I228" s="88"/>
      <c r="J228" s="154"/>
      <c r="K2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8" s="156"/>
      <c r="M2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8" s="89"/>
      <c r="O228" s="89"/>
      <c r="P228" s="89"/>
      <c r="Q228" s="145"/>
      <c r="R228" s="146"/>
    </row>
    <row r="229" spans="1:18" x14ac:dyDescent="0.25">
      <c r="A229" s="84"/>
      <c r="B229" s="144"/>
      <c r="C229" s="144"/>
      <c r="D229" s="86"/>
      <c r="E229" s="87"/>
      <c r="F229" s="162" t="str">
        <f t="shared" si="4"/>
        <v/>
      </c>
      <c r="G229" s="155"/>
      <c r="H229" s="163"/>
      <c r="I229" s="88"/>
      <c r="J229" s="154"/>
      <c r="K2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29" s="156"/>
      <c r="M2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29" s="89"/>
      <c r="O229" s="89"/>
      <c r="P229" s="89"/>
      <c r="Q229" s="145"/>
      <c r="R229" s="146"/>
    </row>
    <row r="230" spans="1:18" x14ac:dyDescent="0.25">
      <c r="A230" s="84"/>
      <c r="B230" s="144"/>
      <c r="C230" s="144"/>
      <c r="D230" s="86"/>
      <c r="E230" s="87"/>
      <c r="F230" s="162" t="str">
        <f t="shared" si="4"/>
        <v/>
      </c>
      <c r="G230" s="155"/>
      <c r="H230" s="163"/>
      <c r="I230" s="88"/>
      <c r="J230" s="154"/>
      <c r="K2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0" s="156"/>
      <c r="M2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0" s="89"/>
      <c r="O230" s="89"/>
      <c r="P230" s="89"/>
      <c r="Q230" s="145"/>
      <c r="R230" s="146"/>
    </row>
    <row r="231" spans="1:18" x14ac:dyDescent="0.25">
      <c r="A231" s="84"/>
      <c r="B231" s="144"/>
      <c r="C231" s="144"/>
      <c r="D231" s="86"/>
      <c r="E231" s="87"/>
      <c r="F231" s="162" t="str">
        <f t="shared" si="4"/>
        <v/>
      </c>
      <c r="G231" s="155"/>
      <c r="H231" s="163"/>
      <c r="I231" s="88"/>
      <c r="J231" s="154"/>
      <c r="K2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1" s="156"/>
      <c r="M2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1" s="89"/>
      <c r="O231" s="89"/>
      <c r="P231" s="89"/>
      <c r="Q231" s="145"/>
      <c r="R231" s="146"/>
    </row>
    <row r="232" spans="1:18" x14ac:dyDescent="0.25">
      <c r="A232" s="84"/>
      <c r="B232" s="144"/>
      <c r="C232" s="144"/>
      <c r="D232" s="86"/>
      <c r="E232" s="87"/>
      <c r="F232" s="162" t="str">
        <f t="shared" si="4"/>
        <v/>
      </c>
      <c r="G232" s="155"/>
      <c r="H232" s="163"/>
      <c r="I232" s="88"/>
      <c r="J232" s="154"/>
      <c r="K2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2" s="156"/>
      <c r="M2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2" s="89"/>
      <c r="O232" s="89"/>
      <c r="P232" s="89"/>
      <c r="Q232" s="145"/>
      <c r="R232" s="146"/>
    </row>
    <row r="233" spans="1:18" x14ac:dyDescent="0.25">
      <c r="A233" s="84"/>
      <c r="B233" s="144"/>
      <c r="C233" s="144"/>
      <c r="D233" s="86"/>
      <c r="E233" s="87"/>
      <c r="F233" s="162" t="str">
        <f t="shared" si="4"/>
        <v/>
      </c>
      <c r="G233" s="155"/>
      <c r="H233" s="163"/>
      <c r="I233" s="88"/>
      <c r="J233" s="154"/>
      <c r="K2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3" s="156"/>
      <c r="M2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3" s="89"/>
      <c r="O233" s="89"/>
      <c r="P233" s="89"/>
      <c r="Q233" s="145"/>
      <c r="R233" s="146"/>
    </row>
    <row r="234" spans="1:18" x14ac:dyDescent="0.25">
      <c r="A234" s="84"/>
      <c r="B234" s="144"/>
      <c r="C234" s="144"/>
      <c r="D234" s="86"/>
      <c r="E234" s="87"/>
      <c r="F234" s="162" t="str">
        <f t="shared" si="4"/>
        <v/>
      </c>
      <c r="G234" s="155"/>
      <c r="H234" s="163"/>
      <c r="I234" s="88"/>
      <c r="J234" s="154"/>
      <c r="K2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4" s="156"/>
      <c r="M2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4" s="89"/>
      <c r="O234" s="89"/>
      <c r="P234" s="89"/>
      <c r="Q234" s="145"/>
      <c r="R234" s="146"/>
    </row>
    <row r="235" spans="1:18" x14ac:dyDescent="0.25">
      <c r="A235" s="84"/>
      <c r="B235" s="144"/>
      <c r="C235" s="144"/>
      <c r="D235" s="86"/>
      <c r="E235" s="87"/>
      <c r="F235" s="162" t="str">
        <f t="shared" si="4"/>
        <v/>
      </c>
      <c r="G235" s="155"/>
      <c r="H235" s="163"/>
      <c r="I235" s="88"/>
      <c r="J235" s="154"/>
      <c r="K2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5" s="156"/>
      <c r="M2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5" s="89"/>
      <c r="O235" s="89"/>
      <c r="P235" s="89"/>
      <c r="Q235" s="145"/>
      <c r="R235" s="146"/>
    </row>
    <row r="236" spans="1:18" x14ac:dyDescent="0.25">
      <c r="A236" s="84"/>
      <c r="B236" s="144"/>
      <c r="C236" s="144"/>
      <c r="D236" s="86"/>
      <c r="E236" s="87"/>
      <c r="F236" s="162" t="str">
        <f t="shared" si="4"/>
        <v/>
      </c>
      <c r="G236" s="155"/>
      <c r="H236" s="163"/>
      <c r="I236" s="88"/>
      <c r="J236" s="154"/>
      <c r="K2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6" s="156"/>
      <c r="M2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6" s="89"/>
      <c r="O236" s="89"/>
      <c r="P236" s="89"/>
      <c r="Q236" s="145"/>
      <c r="R236" s="146"/>
    </row>
    <row r="237" spans="1:18" x14ac:dyDescent="0.25">
      <c r="A237" s="84"/>
      <c r="B237" s="144"/>
      <c r="C237" s="144"/>
      <c r="D237" s="86"/>
      <c r="E237" s="87"/>
      <c r="F237" s="162" t="str">
        <f t="shared" si="4"/>
        <v/>
      </c>
      <c r="G237" s="155"/>
      <c r="H237" s="163"/>
      <c r="I237" s="88"/>
      <c r="J237" s="154"/>
      <c r="K2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7" s="156"/>
      <c r="M2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7" s="89"/>
      <c r="O237" s="89"/>
      <c r="P237" s="89"/>
      <c r="Q237" s="145"/>
      <c r="R237" s="146"/>
    </row>
    <row r="238" spans="1:18" x14ac:dyDescent="0.25">
      <c r="A238" s="84"/>
      <c r="B238" s="144"/>
      <c r="C238" s="144"/>
      <c r="D238" s="86"/>
      <c r="E238" s="87"/>
      <c r="F238" s="162" t="str">
        <f t="shared" si="4"/>
        <v/>
      </c>
      <c r="G238" s="155"/>
      <c r="H238" s="163"/>
      <c r="I238" s="88"/>
      <c r="J238" s="154"/>
      <c r="K2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8" s="156"/>
      <c r="M2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8" s="89"/>
      <c r="O238" s="89"/>
      <c r="P238" s="89"/>
      <c r="Q238" s="145"/>
      <c r="R238" s="146"/>
    </row>
    <row r="239" spans="1:18" x14ac:dyDescent="0.25">
      <c r="A239" s="84"/>
      <c r="B239" s="144"/>
      <c r="C239" s="144"/>
      <c r="D239" s="86"/>
      <c r="E239" s="87"/>
      <c r="F239" s="162" t="str">
        <f t="shared" si="4"/>
        <v/>
      </c>
      <c r="G239" s="155"/>
      <c r="H239" s="163"/>
      <c r="I239" s="88"/>
      <c r="J239" s="154"/>
      <c r="K2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39" s="156"/>
      <c r="M2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39" s="89"/>
      <c r="O239" s="89"/>
      <c r="P239" s="89"/>
      <c r="Q239" s="145"/>
      <c r="R239" s="146"/>
    </row>
    <row r="240" spans="1:18" x14ac:dyDescent="0.25">
      <c r="A240" s="84"/>
      <c r="B240" s="144"/>
      <c r="C240" s="144"/>
      <c r="D240" s="86"/>
      <c r="E240" s="87"/>
      <c r="F240" s="162" t="str">
        <f t="shared" si="4"/>
        <v/>
      </c>
      <c r="G240" s="155"/>
      <c r="H240" s="163"/>
      <c r="I240" s="88"/>
      <c r="J240" s="154"/>
      <c r="K2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0" s="156"/>
      <c r="M2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0" s="89"/>
      <c r="O240" s="89"/>
      <c r="P240" s="89"/>
      <c r="Q240" s="145"/>
      <c r="R240" s="146"/>
    </row>
    <row r="241" spans="1:18" x14ac:dyDescent="0.25">
      <c r="A241" s="84"/>
      <c r="B241" s="144"/>
      <c r="C241" s="144"/>
      <c r="D241" s="86"/>
      <c r="E241" s="87"/>
      <c r="F241" s="162" t="str">
        <f t="shared" si="4"/>
        <v/>
      </c>
      <c r="G241" s="155"/>
      <c r="H241" s="163"/>
      <c r="I241" s="88"/>
      <c r="J241" s="154"/>
      <c r="K2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1" s="156"/>
      <c r="M2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1" s="89"/>
      <c r="O241" s="89"/>
      <c r="P241" s="89"/>
      <c r="Q241" s="145"/>
      <c r="R241" s="146"/>
    </row>
    <row r="242" spans="1:18" x14ac:dyDescent="0.25">
      <c r="A242" s="84"/>
      <c r="B242" s="144"/>
      <c r="C242" s="144"/>
      <c r="D242" s="86"/>
      <c r="E242" s="87"/>
      <c r="F242" s="162" t="str">
        <f t="shared" si="4"/>
        <v/>
      </c>
      <c r="G242" s="155"/>
      <c r="H242" s="163"/>
      <c r="I242" s="88"/>
      <c r="J242" s="154"/>
      <c r="K2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2" s="156"/>
      <c r="M2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2" s="89"/>
      <c r="O242" s="89"/>
      <c r="P242" s="89"/>
      <c r="Q242" s="145"/>
      <c r="R242" s="146"/>
    </row>
    <row r="243" spans="1:18" x14ac:dyDescent="0.25">
      <c r="A243" s="84"/>
      <c r="B243" s="144"/>
      <c r="C243" s="144"/>
      <c r="D243" s="86"/>
      <c r="E243" s="87"/>
      <c r="F243" s="162" t="str">
        <f t="shared" si="4"/>
        <v/>
      </c>
      <c r="G243" s="155"/>
      <c r="H243" s="163"/>
      <c r="I243" s="88"/>
      <c r="J243" s="154"/>
      <c r="K2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3" s="156"/>
      <c r="M2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3" s="89"/>
      <c r="O243" s="89"/>
      <c r="P243" s="89"/>
      <c r="Q243" s="145"/>
      <c r="R243" s="146"/>
    </row>
    <row r="244" spans="1:18" x14ac:dyDescent="0.25">
      <c r="A244" s="84"/>
      <c r="B244" s="144"/>
      <c r="C244" s="144"/>
      <c r="D244" s="86"/>
      <c r="E244" s="87"/>
      <c r="F244" s="162" t="str">
        <f t="shared" si="4"/>
        <v/>
      </c>
      <c r="G244" s="155"/>
      <c r="H244" s="163"/>
      <c r="I244" s="88"/>
      <c r="J244" s="154"/>
      <c r="K2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4" s="156"/>
      <c r="M2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4" s="89"/>
      <c r="O244" s="89"/>
      <c r="P244" s="89"/>
      <c r="Q244" s="145"/>
      <c r="R244" s="146"/>
    </row>
    <row r="245" spans="1:18" x14ac:dyDescent="0.25">
      <c r="A245" s="84"/>
      <c r="B245" s="144"/>
      <c r="C245" s="144"/>
      <c r="D245" s="86"/>
      <c r="E245" s="87"/>
      <c r="F245" s="162" t="str">
        <f t="shared" si="4"/>
        <v/>
      </c>
      <c r="G245" s="155"/>
      <c r="H245" s="163"/>
      <c r="I245" s="88"/>
      <c r="J245" s="154"/>
      <c r="K2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5" s="156"/>
      <c r="M2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5" s="89"/>
      <c r="O245" s="89"/>
      <c r="P245" s="89"/>
      <c r="Q245" s="145"/>
      <c r="R245" s="146"/>
    </row>
    <row r="246" spans="1:18" x14ac:dyDescent="0.25">
      <c r="A246" s="84"/>
      <c r="B246" s="144"/>
      <c r="C246" s="144"/>
      <c r="D246" s="86"/>
      <c r="E246" s="87"/>
      <c r="F246" s="162" t="str">
        <f t="shared" si="4"/>
        <v/>
      </c>
      <c r="G246" s="155"/>
      <c r="H246" s="163"/>
      <c r="I246" s="88"/>
      <c r="J246" s="154"/>
      <c r="K2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6" s="156"/>
      <c r="M2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6" s="89"/>
      <c r="O246" s="89"/>
      <c r="P246" s="89"/>
      <c r="Q246" s="145"/>
      <c r="R246" s="146"/>
    </row>
    <row r="247" spans="1:18" x14ac:dyDescent="0.25">
      <c r="A247" s="84"/>
      <c r="B247" s="144"/>
      <c r="C247" s="144"/>
      <c r="D247" s="86"/>
      <c r="E247" s="87"/>
      <c r="F247" s="162" t="str">
        <f t="shared" si="4"/>
        <v/>
      </c>
      <c r="G247" s="155"/>
      <c r="H247" s="163"/>
      <c r="I247" s="88"/>
      <c r="J247" s="154"/>
      <c r="K2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7" s="156"/>
      <c r="M2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7" s="89"/>
      <c r="O247" s="89"/>
      <c r="P247" s="89"/>
      <c r="Q247" s="145"/>
      <c r="R247" s="146"/>
    </row>
    <row r="248" spans="1:18" x14ac:dyDescent="0.25">
      <c r="A248" s="84"/>
      <c r="B248" s="144"/>
      <c r="C248" s="144"/>
      <c r="D248" s="86"/>
      <c r="E248" s="87"/>
      <c r="F248" s="162" t="str">
        <f t="shared" si="4"/>
        <v/>
      </c>
      <c r="G248" s="155"/>
      <c r="H248" s="163"/>
      <c r="I248" s="88"/>
      <c r="J248" s="154"/>
      <c r="K2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8" s="156"/>
      <c r="M2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8" s="89"/>
      <c r="O248" s="89"/>
      <c r="P248" s="89"/>
      <c r="Q248" s="145"/>
      <c r="R248" s="146"/>
    </row>
    <row r="249" spans="1:18" x14ac:dyDescent="0.25">
      <c r="A249" s="84"/>
      <c r="B249" s="144"/>
      <c r="C249" s="144"/>
      <c r="D249" s="86"/>
      <c r="E249" s="87"/>
      <c r="F249" s="162" t="str">
        <f t="shared" si="4"/>
        <v/>
      </c>
      <c r="G249" s="155"/>
      <c r="H249" s="163"/>
      <c r="I249" s="88"/>
      <c r="J249" s="154"/>
      <c r="K2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49" s="156"/>
      <c r="M2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49" s="89"/>
      <c r="O249" s="89"/>
      <c r="P249" s="89"/>
      <c r="Q249" s="145"/>
      <c r="R249" s="146"/>
    </row>
    <row r="250" spans="1:18" x14ac:dyDescent="0.25">
      <c r="A250" s="84"/>
      <c r="B250" s="144"/>
      <c r="C250" s="144"/>
      <c r="D250" s="86"/>
      <c r="E250" s="87"/>
      <c r="F250" s="162" t="str">
        <f t="shared" si="4"/>
        <v/>
      </c>
      <c r="G250" s="155"/>
      <c r="H250" s="163"/>
      <c r="I250" s="88"/>
      <c r="J250" s="154"/>
      <c r="K2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0" s="156"/>
      <c r="M2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0" s="89"/>
      <c r="O250" s="89"/>
      <c r="P250" s="89"/>
      <c r="Q250" s="145"/>
      <c r="R250" s="146"/>
    </row>
    <row r="251" spans="1:18" x14ac:dyDescent="0.25">
      <c r="A251" s="84"/>
      <c r="B251" s="144"/>
      <c r="C251" s="144"/>
      <c r="D251" s="86"/>
      <c r="E251" s="87"/>
      <c r="F251" s="162" t="str">
        <f t="shared" si="4"/>
        <v/>
      </c>
      <c r="G251" s="155"/>
      <c r="H251" s="163"/>
      <c r="I251" s="88"/>
      <c r="J251" s="154"/>
      <c r="K2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1" s="156"/>
      <c r="M2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1" s="89"/>
      <c r="O251" s="89"/>
      <c r="P251" s="89"/>
      <c r="Q251" s="145"/>
      <c r="R251" s="146"/>
    </row>
    <row r="252" spans="1:18" x14ac:dyDescent="0.25">
      <c r="A252" s="84"/>
      <c r="B252" s="144"/>
      <c r="C252" s="144"/>
      <c r="D252" s="86"/>
      <c r="E252" s="87"/>
      <c r="F252" s="162" t="str">
        <f t="shared" si="4"/>
        <v/>
      </c>
      <c r="G252" s="155"/>
      <c r="H252" s="163"/>
      <c r="I252" s="88"/>
      <c r="J252" s="154"/>
      <c r="K2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2" s="156"/>
      <c r="M2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2" s="89"/>
      <c r="O252" s="89"/>
      <c r="P252" s="89"/>
      <c r="Q252" s="145"/>
      <c r="R252" s="146"/>
    </row>
    <row r="253" spans="1:18" x14ac:dyDescent="0.25">
      <c r="A253" s="84"/>
      <c r="B253" s="144"/>
      <c r="C253" s="144"/>
      <c r="D253" s="86"/>
      <c r="E253" s="87"/>
      <c r="F253" s="162" t="str">
        <f t="shared" si="4"/>
        <v/>
      </c>
      <c r="G253" s="155"/>
      <c r="H253" s="163"/>
      <c r="I253" s="88"/>
      <c r="J253" s="154"/>
      <c r="K2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3" s="156"/>
      <c r="M2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3" s="89"/>
      <c r="O253" s="89"/>
      <c r="P253" s="89"/>
      <c r="Q253" s="145"/>
      <c r="R253" s="146"/>
    </row>
    <row r="254" spans="1:18" x14ac:dyDescent="0.25">
      <c r="A254" s="84"/>
      <c r="B254" s="144"/>
      <c r="C254" s="144"/>
      <c r="D254" s="86"/>
      <c r="E254" s="87"/>
      <c r="F254" s="162" t="str">
        <f t="shared" si="4"/>
        <v/>
      </c>
      <c r="G254" s="155"/>
      <c r="H254" s="163"/>
      <c r="I254" s="88"/>
      <c r="J254" s="154"/>
      <c r="K2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4" s="156"/>
      <c r="M2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4" s="89"/>
      <c r="O254" s="89"/>
      <c r="P254" s="89"/>
      <c r="Q254" s="145"/>
      <c r="R254" s="146"/>
    </row>
    <row r="255" spans="1:18" x14ac:dyDescent="0.25">
      <c r="A255" s="84"/>
      <c r="B255" s="144"/>
      <c r="C255" s="144"/>
      <c r="D255" s="86"/>
      <c r="E255" s="87"/>
      <c r="F255" s="162" t="str">
        <f t="shared" si="4"/>
        <v/>
      </c>
      <c r="G255" s="155"/>
      <c r="H255" s="163"/>
      <c r="I255" s="88"/>
      <c r="J255" s="154"/>
      <c r="K2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5" s="156"/>
      <c r="M2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5" s="89"/>
      <c r="O255" s="89"/>
      <c r="P255" s="89"/>
      <c r="Q255" s="145"/>
      <c r="R255" s="146"/>
    </row>
    <row r="256" spans="1:18" x14ac:dyDescent="0.25">
      <c r="A256" s="84"/>
      <c r="B256" s="144"/>
      <c r="C256" s="144"/>
      <c r="D256" s="86"/>
      <c r="E256" s="87"/>
      <c r="F256" s="162" t="str">
        <f t="shared" si="4"/>
        <v/>
      </c>
      <c r="G256" s="155"/>
      <c r="H256" s="163"/>
      <c r="I256" s="88"/>
      <c r="J256" s="154"/>
      <c r="K2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6" s="156"/>
      <c r="M2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6" s="89"/>
      <c r="O256" s="89"/>
      <c r="P256" s="89"/>
      <c r="Q256" s="145"/>
      <c r="R256" s="146"/>
    </row>
    <row r="257" spans="1:18" x14ac:dyDescent="0.25">
      <c r="A257" s="84"/>
      <c r="B257" s="144"/>
      <c r="C257" s="144"/>
      <c r="D257" s="86"/>
      <c r="E257" s="87"/>
      <c r="F257" s="162" t="str">
        <f t="shared" si="4"/>
        <v/>
      </c>
      <c r="G257" s="155"/>
      <c r="H257" s="163"/>
      <c r="I257" s="88"/>
      <c r="J257" s="154"/>
      <c r="K2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7" s="156"/>
      <c r="M2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7" s="89"/>
      <c r="O257" s="89"/>
      <c r="P257" s="89"/>
      <c r="Q257" s="145"/>
      <c r="R257" s="146"/>
    </row>
    <row r="258" spans="1:18" x14ac:dyDescent="0.25">
      <c r="A258" s="84"/>
      <c r="B258" s="144"/>
      <c r="C258" s="144"/>
      <c r="D258" s="86"/>
      <c r="E258" s="87"/>
      <c r="F258" s="162" t="str">
        <f t="shared" si="4"/>
        <v/>
      </c>
      <c r="G258" s="155"/>
      <c r="H258" s="163"/>
      <c r="I258" s="88"/>
      <c r="J258" s="154"/>
      <c r="K2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8" s="156"/>
      <c r="M2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8" s="89"/>
      <c r="O258" s="89"/>
      <c r="P258" s="89"/>
      <c r="Q258" s="145"/>
      <c r="R258" s="146"/>
    </row>
    <row r="259" spans="1:18" x14ac:dyDescent="0.25">
      <c r="A259" s="84"/>
      <c r="B259" s="144"/>
      <c r="C259" s="144"/>
      <c r="D259" s="86"/>
      <c r="E259" s="87"/>
      <c r="F259" s="162" t="str">
        <f t="shared" si="4"/>
        <v/>
      </c>
      <c r="G259" s="155"/>
      <c r="H259" s="163"/>
      <c r="I259" s="88"/>
      <c r="J259" s="154"/>
      <c r="K2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59" s="156"/>
      <c r="M2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59" s="89"/>
      <c r="O259" s="89"/>
      <c r="P259" s="89"/>
      <c r="Q259" s="145"/>
      <c r="R259" s="146"/>
    </row>
    <row r="260" spans="1:18" x14ac:dyDescent="0.25">
      <c r="A260" s="84"/>
      <c r="B260" s="144"/>
      <c r="C260" s="144"/>
      <c r="D260" s="86"/>
      <c r="E260" s="87"/>
      <c r="F260" s="162" t="str">
        <f t="shared" si="4"/>
        <v/>
      </c>
      <c r="G260" s="155"/>
      <c r="H260" s="163"/>
      <c r="I260" s="88"/>
      <c r="J260" s="154"/>
      <c r="K2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0" s="156"/>
      <c r="M2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0" s="89"/>
      <c r="O260" s="89"/>
      <c r="P260" s="89"/>
      <c r="Q260" s="145"/>
      <c r="R260" s="146"/>
    </row>
    <row r="261" spans="1:18" x14ac:dyDescent="0.25">
      <c r="A261" s="84"/>
      <c r="B261" s="144"/>
      <c r="C261" s="144"/>
      <c r="D261" s="86"/>
      <c r="E261" s="87"/>
      <c r="F261" s="162" t="str">
        <f t="shared" si="4"/>
        <v/>
      </c>
      <c r="G261" s="155"/>
      <c r="H261" s="163"/>
      <c r="I261" s="88"/>
      <c r="J261" s="154"/>
      <c r="K2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1" s="156"/>
      <c r="M2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1" s="89"/>
      <c r="O261" s="89"/>
      <c r="P261" s="89"/>
      <c r="Q261" s="145"/>
      <c r="R261" s="146"/>
    </row>
    <row r="262" spans="1:18" x14ac:dyDescent="0.25">
      <c r="A262" s="84"/>
      <c r="B262" s="144"/>
      <c r="C262" s="144"/>
      <c r="D262" s="86"/>
      <c r="E262" s="87"/>
      <c r="F262" s="162" t="str">
        <f t="shared" si="4"/>
        <v/>
      </c>
      <c r="G262" s="155"/>
      <c r="H262" s="163"/>
      <c r="I262" s="88"/>
      <c r="J262" s="154"/>
      <c r="K2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2" s="156"/>
      <c r="M2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2" s="89"/>
      <c r="O262" s="89"/>
      <c r="P262" s="89"/>
      <c r="Q262" s="145"/>
      <c r="R262" s="146"/>
    </row>
    <row r="263" spans="1:18" x14ac:dyDescent="0.25">
      <c r="A263" s="84"/>
      <c r="B263" s="144"/>
      <c r="C263" s="144"/>
      <c r="D263" s="86"/>
      <c r="E263" s="87"/>
      <c r="F263" s="162" t="str">
        <f t="shared" si="4"/>
        <v/>
      </c>
      <c r="G263" s="155"/>
      <c r="H263" s="163"/>
      <c r="I263" s="88"/>
      <c r="J263" s="154"/>
      <c r="K2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3" s="156"/>
      <c r="M2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3" s="89"/>
      <c r="O263" s="89"/>
      <c r="P263" s="89"/>
      <c r="Q263" s="145"/>
      <c r="R263" s="146"/>
    </row>
    <row r="264" spans="1:18" x14ac:dyDescent="0.25">
      <c r="A264" s="84"/>
      <c r="B264" s="144"/>
      <c r="C264" s="144"/>
      <c r="D264" s="86"/>
      <c r="E264" s="87"/>
      <c r="F264" s="162" t="str">
        <f t="shared" si="4"/>
        <v/>
      </c>
      <c r="G264" s="155"/>
      <c r="H264" s="163"/>
      <c r="I264" s="88"/>
      <c r="J264" s="154"/>
      <c r="K2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4" s="156"/>
      <c r="M2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4" s="89"/>
      <c r="O264" s="89"/>
      <c r="P264" s="89"/>
      <c r="Q264" s="145"/>
      <c r="R264" s="146"/>
    </row>
    <row r="265" spans="1:18" x14ac:dyDescent="0.25">
      <c r="A265" s="84"/>
      <c r="B265" s="144"/>
      <c r="C265" s="144"/>
      <c r="D265" s="86"/>
      <c r="E265" s="87"/>
      <c r="F265" s="162" t="str">
        <f t="shared" si="4"/>
        <v/>
      </c>
      <c r="G265" s="155"/>
      <c r="H265" s="163"/>
      <c r="I265" s="88"/>
      <c r="J265" s="154"/>
      <c r="K2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5" s="156"/>
      <c r="M2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5" s="89"/>
      <c r="O265" s="89"/>
      <c r="P265" s="89"/>
      <c r="Q265" s="145"/>
      <c r="R265" s="146"/>
    </row>
    <row r="266" spans="1:18" x14ac:dyDescent="0.25">
      <c r="A266" s="84"/>
      <c r="B266" s="144"/>
      <c r="C266" s="144"/>
      <c r="D266" s="86"/>
      <c r="E266" s="87"/>
      <c r="F266" s="162" t="str">
        <f t="shared" si="4"/>
        <v/>
      </c>
      <c r="G266" s="155"/>
      <c r="H266" s="163"/>
      <c r="I266" s="88"/>
      <c r="J266" s="154"/>
      <c r="K2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6" s="156"/>
      <c r="M2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6" s="89"/>
      <c r="O266" s="89"/>
      <c r="P266" s="89"/>
      <c r="Q266" s="145"/>
      <c r="R266" s="146"/>
    </row>
    <row r="267" spans="1:18" x14ac:dyDescent="0.25">
      <c r="A267" s="84"/>
      <c r="B267" s="144"/>
      <c r="C267" s="144"/>
      <c r="D267" s="86"/>
      <c r="E267" s="87"/>
      <c r="F267" s="162" t="str">
        <f t="shared" si="4"/>
        <v/>
      </c>
      <c r="G267" s="155"/>
      <c r="H267" s="163"/>
      <c r="I267" s="88"/>
      <c r="J267" s="154"/>
      <c r="K2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7" s="156"/>
      <c r="M2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7" s="89"/>
      <c r="O267" s="89"/>
      <c r="P267" s="89"/>
      <c r="Q267" s="145"/>
      <c r="R267" s="146"/>
    </row>
    <row r="268" spans="1:18" x14ac:dyDescent="0.25">
      <c r="A268" s="84"/>
      <c r="B268" s="144"/>
      <c r="C268" s="144"/>
      <c r="D268" s="86"/>
      <c r="E268" s="87"/>
      <c r="F268" s="162" t="str">
        <f t="shared" si="4"/>
        <v/>
      </c>
      <c r="G268" s="155"/>
      <c r="H268" s="163"/>
      <c r="I268" s="88"/>
      <c r="J268" s="154"/>
      <c r="K2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8" s="156"/>
      <c r="M2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8" s="89"/>
      <c r="O268" s="89"/>
      <c r="P268" s="89"/>
      <c r="Q268" s="145"/>
      <c r="R268" s="146"/>
    </row>
    <row r="269" spans="1:18" x14ac:dyDescent="0.25">
      <c r="A269" s="84"/>
      <c r="B269" s="144"/>
      <c r="C269" s="144"/>
      <c r="D269" s="86"/>
      <c r="E269" s="87"/>
      <c r="F269" s="162" t="str">
        <f t="shared" si="4"/>
        <v/>
      </c>
      <c r="G269" s="155"/>
      <c r="H269" s="163"/>
      <c r="I269" s="88"/>
      <c r="J269" s="154"/>
      <c r="K2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69" s="156"/>
      <c r="M2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69" s="89"/>
      <c r="O269" s="89"/>
      <c r="P269" s="89"/>
      <c r="Q269" s="145"/>
      <c r="R269" s="146"/>
    </row>
    <row r="270" spans="1:18" x14ac:dyDescent="0.25">
      <c r="A270" s="84"/>
      <c r="B270" s="144"/>
      <c r="C270" s="144"/>
      <c r="D270" s="86"/>
      <c r="E270" s="87"/>
      <c r="F270" s="162" t="str">
        <f t="shared" si="4"/>
        <v/>
      </c>
      <c r="G270" s="155"/>
      <c r="H270" s="163"/>
      <c r="I270" s="88"/>
      <c r="J270" s="154"/>
      <c r="K2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0" s="156"/>
      <c r="M2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0" s="89"/>
      <c r="O270" s="89"/>
      <c r="P270" s="89"/>
      <c r="Q270" s="145"/>
      <c r="R270" s="146"/>
    </row>
    <row r="271" spans="1:18" x14ac:dyDescent="0.25">
      <c r="A271" s="84"/>
      <c r="B271" s="144"/>
      <c r="C271" s="144"/>
      <c r="D271" s="86"/>
      <c r="E271" s="87"/>
      <c r="F271" s="162" t="str">
        <f t="shared" si="4"/>
        <v/>
      </c>
      <c r="G271" s="155"/>
      <c r="H271" s="163"/>
      <c r="I271" s="88"/>
      <c r="J271" s="154"/>
      <c r="K2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1" s="156"/>
      <c r="M2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1" s="89"/>
      <c r="O271" s="89"/>
      <c r="P271" s="89"/>
      <c r="Q271" s="145"/>
      <c r="R271" s="146"/>
    </row>
    <row r="272" spans="1:18" x14ac:dyDescent="0.25">
      <c r="A272" s="84"/>
      <c r="B272" s="144"/>
      <c r="C272" s="144"/>
      <c r="D272" s="86"/>
      <c r="E272" s="87"/>
      <c r="F272" s="162" t="str">
        <f t="shared" si="4"/>
        <v/>
      </c>
      <c r="G272" s="155"/>
      <c r="H272" s="163"/>
      <c r="I272" s="88"/>
      <c r="J272" s="154"/>
      <c r="K2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2" s="156"/>
      <c r="M2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2" s="89"/>
      <c r="O272" s="89"/>
      <c r="P272" s="89"/>
      <c r="Q272" s="145"/>
      <c r="R272" s="146"/>
    </row>
    <row r="273" spans="1:18" x14ac:dyDescent="0.25">
      <c r="A273" s="84"/>
      <c r="B273" s="144"/>
      <c r="C273" s="144"/>
      <c r="D273" s="86"/>
      <c r="E273" s="87"/>
      <c r="F273" s="162" t="str">
        <f t="shared" si="4"/>
        <v/>
      </c>
      <c r="G273" s="155"/>
      <c r="H273" s="163"/>
      <c r="I273" s="88"/>
      <c r="J273" s="154"/>
      <c r="K2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3" s="156"/>
      <c r="M2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3" s="89"/>
      <c r="O273" s="89"/>
      <c r="P273" s="89"/>
      <c r="Q273" s="145"/>
      <c r="R273" s="146"/>
    </row>
    <row r="274" spans="1:18" x14ac:dyDescent="0.25">
      <c r="A274" s="84"/>
      <c r="B274" s="144"/>
      <c r="C274" s="144"/>
      <c r="D274" s="86"/>
      <c r="E274" s="87"/>
      <c r="F274" s="162" t="str">
        <f t="shared" si="4"/>
        <v/>
      </c>
      <c r="G274" s="155"/>
      <c r="H274" s="163"/>
      <c r="I274" s="88"/>
      <c r="J274" s="154"/>
      <c r="K2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4" s="156"/>
      <c r="M2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4" s="89"/>
      <c r="O274" s="89"/>
      <c r="P274" s="89"/>
      <c r="Q274" s="145"/>
      <c r="R274" s="146"/>
    </row>
    <row r="275" spans="1:18" x14ac:dyDescent="0.25">
      <c r="A275" s="84"/>
      <c r="B275" s="144"/>
      <c r="C275" s="144"/>
      <c r="D275" s="86"/>
      <c r="E275" s="87"/>
      <c r="F275" s="162" t="str">
        <f t="shared" si="4"/>
        <v/>
      </c>
      <c r="G275" s="155"/>
      <c r="H275" s="163"/>
      <c r="I275" s="88"/>
      <c r="J275" s="154"/>
      <c r="K2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5" s="156"/>
      <c r="M2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5" s="89"/>
      <c r="O275" s="89"/>
      <c r="P275" s="89"/>
      <c r="Q275" s="145"/>
      <c r="R275" s="146"/>
    </row>
    <row r="276" spans="1:18" x14ac:dyDescent="0.25">
      <c r="A276" s="84"/>
      <c r="B276" s="144"/>
      <c r="C276" s="144"/>
      <c r="D276" s="86"/>
      <c r="E276" s="87"/>
      <c r="F276" s="162" t="str">
        <f t="shared" si="4"/>
        <v/>
      </c>
      <c r="G276" s="155"/>
      <c r="H276" s="163"/>
      <c r="I276" s="88"/>
      <c r="J276" s="154"/>
      <c r="K2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6" s="156"/>
      <c r="M2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6" s="89"/>
      <c r="O276" s="89"/>
      <c r="P276" s="89"/>
      <c r="Q276" s="145"/>
      <c r="R276" s="146"/>
    </row>
    <row r="277" spans="1:18" x14ac:dyDescent="0.25">
      <c r="A277" s="84"/>
      <c r="B277" s="144"/>
      <c r="C277" s="144"/>
      <c r="D277" s="86"/>
      <c r="E277" s="87"/>
      <c r="F277" s="162" t="str">
        <f t="shared" si="4"/>
        <v/>
      </c>
      <c r="G277" s="155"/>
      <c r="H277" s="163"/>
      <c r="I277" s="88"/>
      <c r="J277" s="154"/>
      <c r="K2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7" s="156"/>
      <c r="M2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7" s="89"/>
      <c r="O277" s="89"/>
      <c r="P277" s="89"/>
      <c r="Q277" s="145"/>
      <c r="R277" s="146"/>
    </row>
    <row r="278" spans="1:18" x14ac:dyDescent="0.25">
      <c r="A278" s="84"/>
      <c r="B278" s="144"/>
      <c r="C278" s="144"/>
      <c r="D278" s="86"/>
      <c r="E278" s="87"/>
      <c r="F278" s="162" t="str">
        <f t="shared" ref="F278:F341" si="5">IF(OR(ISBLANK(E278),ISERROR($B$14),ISERROR($B$15))=FALSE,E278+(E278*$B$14+$B$15),"")</f>
        <v/>
      </c>
      <c r="G278" s="155"/>
      <c r="H278" s="163"/>
      <c r="I278" s="88"/>
      <c r="J278" s="154"/>
      <c r="K2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8" s="156"/>
      <c r="M2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8" s="89"/>
      <c r="O278" s="89"/>
      <c r="P278" s="89"/>
      <c r="Q278" s="145"/>
      <c r="R278" s="146"/>
    </row>
    <row r="279" spans="1:18" x14ac:dyDescent="0.25">
      <c r="A279" s="84"/>
      <c r="B279" s="144"/>
      <c r="C279" s="144"/>
      <c r="D279" s="86"/>
      <c r="E279" s="87"/>
      <c r="F279" s="162" t="str">
        <f t="shared" si="5"/>
        <v/>
      </c>
      <c r="G279" s="155"/>
      <c r="H279" s="163"/>
      <c r="I279" s="88"/>
      <c r="J279" s="154"/>
      <c r="K2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79" s="156"/>
      <c r="M2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79" s="89"/>
      <c r="O279" s="89"/>
      <c r="P279" s="89"/>
      <c r="Q279" s="145"/>
      <c r="R279" s="146"/>
    </row>
    <row r="280" spans="1:18" x14ac:dyDescent="0.25">
      <c r="A280" s="84"/>
      <c r="B280" s="144"/>
      <c r="C280" s="144"/>
      <c r="D280" s="86"/>
      <c r="E280" s="87"/>
      <c r="F280" s="162" t="str">
        <f t="shared" si="5"/>
        <v/>
      </c>
      <c r="G280" s="155"/>
      <c r="H280" s="163"/>
      <c r="I280" s="88"/>
      <c r="J280" s="154"/>
      <c r="K2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0" s="156"/>
      <c r="M2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0" s="89"/>
      <c r="O280" s="89"/>
      <c r="P280" s="89"/>
      <c r="Q280" s="145"/>
      <c r="R280" s="146"/>
    </row>
    <row r="281" spans="1:18" x14ac:dyDescent="0.25">
      <c r="A281" s="84"/>
      <c r="B281" s="144"/>
      <c r="C281" s="144"/>
      <c r="D281" s="86"/>
      <c r="E281" s="87"/>
      <c r="F281" s="162" t="str">
        <f t="shared" si="5"/>
        <v/>
      </c>
      <c r="G281" s="155"/>
      <c r="H281" s="163"/>
      <c r="I281" s="88"/>
      <c r="J281" s="154"/>
      <c r="K2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1" s="156"/>
      <c r="M2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1" s="89"/>
      <c r="O281" s="89"/>
      <c r="P281" s="89"/>
      <c r="Q281" s="145"/>
      <c r="R281" s="146"/>
    </row>
    <row r="282" spans="1:18" x14ac:dyDescent="0.25">
      <c r="A282" s="84"/>
      <c r="B282" s="144"/>
      <c r="C282" s="144"/>
      <c r="D282" s="86"/>
      <c r="E282" s="87"/>
      <c r="F282" s="162" t="str">
        <f t="shared" si="5"/>
        <v/>
      </c>
      <c r="G282" s="155"/>
      <c r="H282" s="163"/>
      <c r="I282" s="88"/>
      <c r="J282" s="154"/>
      <c r="K2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2" s="156"/>
      <c r="M2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2" s="89"/>
      <c r="O282" s="89"/>
      <c r="P282" s="89"/>
      <c r="Q282" s="145"/>
      <c r="R282" s="146"/>
    </row>
    <row r="283" spans="1:18" x14ac:dyDescent="0.25">
      <c r="A283" s="84"/>
      <c r="B283" s="144"/>
      <c r="C283" s="144"/>
      <c r="D283" s="86"/>
      <c r="E283" s="87"/>
      <c r="F283" s="162" t="str">
        <f t="shared" si="5"/>
        <v/>
      </c>
      <c r="G283" s="155"/>
      <c r="H283" s="163"/>
      <c r="I283" s="88"/>
      <c r="J283" s="154"/>
      <c r="K2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3" s="156"/>
      <c r="M2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3" s="89"/>
      <c r="O283" s="89"/>
      <c r="P283" s="89"/>
      <c r="Q283" s="145"/>
      <c r="R283" s="146"/>
    </row>
    <row r="284" spans="1:18" x14ac:dyDescent="0.25">
      <c r="A284" s="84"/>
      <c r="B284" s="144"/>
      <c r="C284" s="144"/>
      <c r="D284" s="86"/>
      <c r="E284" s="87"/>
      <c r="F284" s="162" t="str">
        <f t="shared" si="5"/>
        <v/>
      </c>
      <c r="G284" s="155"/>
      <c r="H284" s="163"/>
      <c r="I284" s="88"/>
      <c r="J284" s="154"/>
      <c r="K2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4" s="156"/>
      <c r="M2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4" s="89"/>
      <c r="O284" s="89"/>
      <c r="P284" s="89"/>
      <c r="Q284" s="145"/>
      <c r="R284" s="146"/>
    </row>
    <row r="285" spans="1:18" x14ac:dyDescent="0.25">
      <c r="A285" s="84"/>
      <c r="B285" s="144"/>
      <c r="C285" s="144"/>
      <c r="D285" s="86"/>
      <c r="E285" s="87"/>
      <c r="F285" s="162" t="str">
        <f t="shared" si="5"/>
        <v/>
      </c>
      <c r="G285" s="155"/>
      <c r="H285" s="163"/>
      <c r="I285" s="88"/>
      <c r="J285" s="154"/>
      <c r="K2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5" s="156"/>
      <c r="M2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5" s="89"/>
      <c r="O285" s="89"/>
      <c r="P285" s="89"/>
      <c r="Q285" s="145"/>
      <c r="R285" s="146"/>
    </row>
    <row r="286" spans="1:18" x14ac:dyDescent="0.25">
      <c r="A286" s="84"/>
      <c r="B286" s="144"/>
      <c r="C286" s="144"/>
      <c r="D286" s="86"/>
      <c r="E286" s="87"/>
      <c r="F286" s="162" t="str">
        <f t="shared" si="5"/>
        <v/>
      </c>
      <c r="G286" s="155"/>
      <c r="H286" s="163"/>
      <c r="I286" s="88"/>
      <c r="J286" s="154"/>
      <c r="K2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6" s="156"/>
      <c r="M2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6" s="89"/>
      <c r="O286" s="89"/>
      <c r="P286" s="89"/>
      <c r="Q286" s="145"/>
      <c r="R286" s="146"/>
    </row>
    <row r="287" spans="1:18" x14ac:dyDescent="0.25">
      <c r="A287" s="84"/>
      <c r="B287" s="144"/>
      <c r="C287" s="144"/>
      <c r="D287" s="86"/>
      <c r="E287" s="87"/>
      <c r="F287" s="162" t="str">
        <f t="shared" si="5"/>
        <v/>
      </c>
      <c r="G287" s="155"/>
      <c r="H287" s="163"/>
      <c r="I287" s="88"/>
      <c r="J287" s="154"/>
      <c r="K2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7" s="156"/>
      <c r="M2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7" s="89"/>
      <c r="O287" s="89"/>
      <c r="P287" s="89"/>
      <c r="Q287" s="145"/>
      <c r="R287" s="146"/>
    </row>
    <row r="288" spans="1:18" x14ac:dyDescent="0.25">
      <c r="A288" s="84"/>
      <c r="B288" s="144"/>
      <c r="C288" s="144"/>
      <c r="D288" s="86"/>
      <c r="E288" s="87"/>
      <c r="F288" s="162" t="str">
        <f t="shared" si="5"/>
        <v/>
      </c>
      <c r="G288" s="155"/>
      <c r="H288" s="163"/>
      <c r="I288" s="88"/>
      <c r="J288" s="154"/>
      <c r="K2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8" s="156"/>
      <c r="M2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8" s="89"/>
      <c r="O288" s="89"/>
      <c r="P288" s="89"/>
      <c r="Q288" s="145"/>
      <c r="R288" s="146"/>
    </row>
    <row r="289" spans="1:18" x14ac:dyDescent="0.25">
      <c r="A289" s="84"/>
      <c r="B289" s="144"/>
      <c r="C289" s="144"/>
      <c r="D289" s="86"/>
      <c r="E289" s="87"/>
      <c r="F289" s="162" t="str">
        <f t="shared" si="5"/>
        <v/>
      </c>
      <c r="G289" s="155"/>
      <c r="H289" s="163"/>
      <c r="I289" s="88"/>
      <c r="J289" s="154"/>
      <c r="K2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89" s="156"/>
      <c r="M2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89" s="89"/>
      <c r="O289" s="89"/>
      <c r="P289" s="89"/>
      <c r="Q289" s="145"/>
      <c r="R289" s="146"/>
    </row>
    <row r="290" spans="1:18" x14ac:dyDescent="0.25">
      <c r="A290" s="84"/>
      <c r="B290" s="144"/>
      <c r="C290" s="144"/>
      <c r="D290" s="86"/>
      <c r="E290" s="87"/>
      <c r="F290" s="162" t="str">
        <f t="shared" si="5"/>
        <v/>
      </c>
      <c r="G290" s="155"/>
      <c r="H290" s="163"/>
      <c r="I290" s="88"/>
      <c r="J290" s="154"/>
      <c r="K2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0" s="156"/>
      <c r="M2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0" s="89"/>
      <c r="O290" s="89"/>
      <c r="P290" s="89"/>
      <c r="Q290" s="145"/>
      <c r="R290" s="146"/>
    </row>
    <row r="291" spans="1:18" x14ac:dyDescent="0.25">
      <c r="A291" s="84"/>
      <c r="B291" s="144"/>
      <c r="C291" s="144"/>
      <c r="D291" s="86"/>
      <c r="E291" s="87"/>
      <c r="F291" s="162" t="str">
        <f t="shared" si="5"/>
        <v/>
      </c>
      <c r="G291" s="155"/>
      <c r="H291" s="163"/>
      <c r="I291" s="88"/>
      <c r="J291" s="154"/>
      <c r="K2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1" s="156"/>
      <c r="M2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1" s="89"/>
      <c r="O291" s="89"/>
      <c r="P291" s="89"/>
      <c r="Q291" s="145"/>
      <c r="R291" s="146"/>
    </row>
    <row r="292" spans="1:18" x14ac:dyDescent="0.25">
      <c r="A292" s="84"/>
      <c r="B292" s="144"/>
      <c r="C292" s="144"/>
      <c r="D292" s="86"/>
      <c r="E292" s="87"/>
      <c r="F292" s="162" t="str">
        <f t="shared" si="5"/>
        <v/>
      </c>
      <c r="G292" s="155"/>
      <c r="H292" s="163"/>
      <c r="I292" s="88"/>
      <c r="J292" s="154"/>
      <c r="K2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2" s="156"/>
      <c r="M2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2" s="89"/>
      <c r="O292" s="89"/>
      <c r="P292" s="89"/>
      <c r="Q292" s="145"/>
      <c r="R292" s="146"/>
    </row>
    <row r="293" spans="1:18" x14ac:dyDescent="0.25">
      <c r="A293" s="84"/>
      <c r="B293" s="144"/>
      <c r="C293" s="144"/>
      <c r="D293" s="86"/>
      <c r="E293" s="87"/>
      <c r="F293" s="162" t="str">
        <f t="shared" si="5"/>
        <v/>
      </c>
      <c r="G293" s="155"/>
      <c r="H293" s="163"/>
      <c r="I293" s="88"/>
      <c r="J293" s="154"/>
      <c r="K2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3" s="156"/>
      <c r="M2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3" s="89"/>
      <c r="O293" s="89"/>
      <c r="P293" s="89"/>
      <c r="Q293" s="145"/>
      <c r="R293" s="146"/>
    </row>
    <row r="294" spans="1:18" x14ac:dyDescent="0.25">
      <c r="A294" s="84"/>
      <c r="B294" s="144"/>
      <c r="C294" s="144"/>
      <c r="D294" s="86"/>
      <c r="E294" s="87"/>
      <c r="F294" s="162" t="str">
        <f t="shared" si="5"/>
        <v/>
      </c>
      <c r="G294" s="155"/>
      <c r="H294" s="163"/>
      <c r="I294" s="88"/>
      <c r="J294" s="154"/>
      <c r="K2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4" s="156"/>
      <c r="M2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4" s="89"/>
      <c r="O294" s="89"/>
      <c r="P294" s="89"/>
      <c r="Q294" s="145"/>
      <c r="R294" s="146"/>
    </row>
    <row r="295" spans="1:18" x14ac:dyDescent="0.25">
      <c r="A295" s="84"/>
      <c r="B295" s="144"/>
      <c r="C295" s="144"/>
      <c r="D295" s="86"/>
      <c r="E295" s="87"/>
      <c r="F295" s="162" t="str">
        <f t="shared" si="5"/>
        <v/>
      </c>
      <c r="G295" s="155"/>
      <c r="H295" s="163"/>
      <c r="I295" s="88"/>
      <c r="J295" s="154"/>
      <c r="K2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5" s="156"/>
      <c r="M2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5" s="89"/>
      <c r="O295" s="89"/>
      <c r="P295" s="89"/>
      <c r="Q295" s="145"/>
      <c r="R295" s="146"/>
    </row>
    <row r="296" spans="1:18" x14ac:dyDescent="0.25">
      <c r="A296" s="84"/>
      <c r="B296" s="144"/>
      <c r="C296" s="144"/>
      <c r="D296" s="86"/>
      <c r="E296" s="87"/>
      <c r="F296" s="162" t="str">
        <f t="shared" si="5"/>
        <v/>
      </c>
      <c r="G296" s="155"/>
      <c r="H296" s="163"/>
      <c r="I296" s="88"/>
      <c r="J296" s="154"/>
      <c r="K2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6" s="156"/>
      <c r="M2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6" s="89"/>
      <c r="O296" s="89"/>
      <c r="P296" s="89"/>
      <c r="Q296" s="145"/>
      <c r="R296" s="146"/>
    </row>
    <row r="297" spans="1:18" x14ac:dyDescent="0.25">
      <c r="A297" s="84"/>
      <c r="B297" s="144"/>
      <c r="C297" s="144"/>
      <c r="D297" s="86"/>
      <c r="E297" s="87"/>
      <c r="F297" s="162" t="str">
        <f t="shared" si="5"/>
        <v/>
      </c>
      <c r="G297" s="155"/>
      <c r="H297" s="163"/>
      <c r="I297" s="88"/>
      <c r="J297" s="154"/>
      <c r="K2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7" s="156"/>
      <c r="M2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7" s="89"/>
      <c r="O297" s="89"/>
      <c r="P297" s="89"/>
      <c r="Q297" s="145"/>
      <c r="R297" s="146"/>
    </row>
    <row r="298" spans="1:18" x14ac:dyDescent="0.25">
      <c r="A298" s="84"/>
      <c r="B298" s="144"/>
      <c r="C298" s="144"/>
      <c r="D298" s="86"/>
      <c r="E298" s="87"/>
      <c r="F298" s="162" t="str">
        <f t="shared" si="5"/>
        <v/>
      </c>
      <c r="G298" s="155"/>
      <c r="H298" s="163"/>
      <c r="I298" s="88"/>
      <c r="J298" s="154"/>
      <c r="K2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8" s="156"/>
      <c r="M2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8" s="89"/>
      <c r="O298" s="89"/>
      <c r="P298" s="89"/>
      <c r="Q298" s="145"/>
      <c r="R298" s="146"/>
    </row>
    <row r="299" spans="1:18" x14ac:dyDescent="0.25">
      <c r="A299" s="84"/>
      <c r="B299" s="144"/>
      <c r="C299" s="144"/>
      <c r="D299" s="86"/>
      <c r="E299" s="87"/>
      <c r="F299" s="162" t="str">
        <f t="shared" si="5"/>
        <v/>
      </c>
      <c r="G299" s="155"/>
      <c r="H299" s="163"/>
      <c r="I299" s="88"/>
      <c r="J299" s="154"/>
      <c r="K2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299" s="156"/>
      <c r="M2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299" s="89"/>
      <c r="O299" s="89"/>
      <c r="P299" s="89"/>
      <c r="Q299" s="145"/>
      <c r="R299" s="146"/>
    </row>
    <row r="300" spans="1:18" x14ac:dyDescent="0.25">
      <c r="A300" s="84"/>
      <c r="B300" s="144"/>
      <c r="C300" s="144"/>
      <c r="D300" s="86"/>
      <c r="E300" s="87"/>
      <c r="F300" s="162" t="str">
        <f t="shared" si="5"/>
        <v/>
      </c>
      <c r="G300" s="155"/>
      <c r="H300" s="163"/>
      <c r="I300" s="88"/>
      <c r="J300" s="154"/>
      <c r="K3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0" s="156"/>
      <c r="M3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0" s="89"/>
      <c r="O300" s="89"/>
      <c r="P300" s="89"/>
      <c r="Q300" s="145"/>
      <c r="R300" s="146"/>
    </row>
    <row r="301" spans="1:18" x14ac:dyDescent="0.25">
      <c r="A301" s="84"/>
      <c r="B301" s="144"/>
      <c r="C301" s="144"/>
      <c r="D301" s="86"/>
      <c r="E301" s="87"/>
      <c r="F301" s="162" t="str">
        <f t="shared" si="5"/>
        <v/>
      </c>
      <c r="G301" s="155"/>
      <c r="H301" s="163"/>
      <c r="I301" s="88"/>
      <c r="J301" s="154"/>
      <c r="K3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1" s="156"/>
      <c r="M3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1" s="89"/>
      <c r="O301" s="89"/>
      <c r="P301" s="89"/>
      <c r="Q301" s="145"/>
      <c r="R301" s="146"/>
    </row>
    <row r="302" spans="1:18" x14ac:dyDescent="0.25">
      <c r="A302" s="84"/>
      <c r="B302" s="144"/>
      <c r="C302" s="144"/>
      <c r="D302" s="86"/>
      <c r="E302" s="87"/>
      <c r="F302" s="162" t="str">
        <f t="shared" si="5"/>
        <v/>
      </c>
      <c r="G302" s="155"/>
      <c r="H302" s="163"/>
      <c r="I302" s="88"/>
      <c r="J302" s="154"/>
      <c r="K3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2" s="156"/>
      <c r="M3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2" s="89"/>
      <c r="O302" s="89"/>
      <c r="P302" s="89"/>
      <c r="Q302" s="145"/>
      <c r="R302" s="146"/>
    </row>
    <row r="303" spans="1:18" x14ac:dyDescent="0.25">
      <c r="A303" s="84"/>
      <c r="B303" s="144"/>
      <c r="C303" s="144"/>
      <c r="D303" s="86"/>
      <c r="E303" s="87"/>
      <c r="F303" s="162" t="str">
        <f t="shared" si="5"/>
        <v/>
      </c>
      <c r="G303" s="155"/>
      <c r="H303" s="163"/>
      <c r="I303" s="88"/>
      <c r="J303" s="154"/>
      <c r="K3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3" s="156"/>
      <c r="M3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3" s="89"/>
      <c r="O303" s="89"/>
      <c r="P303" s="89"/>
      <c r="Q303" s="145"/>
      <c r="R303" s="146"/>
    </row>
    <row r="304" spans="1:18" x14ac:dyDescent="0.25">
      <c r="A304" s="84"/>
      <c r="B304" s="144"/>
      <c r="C304" s="144"/>
      <c r="D304" s="86"/>
      <c r="E304" s="87"/>
      <c r="F304" s="162" t="str">
        <f t="shared" si="5"/>
        <v/>
      </c>
      <c r="G304" s="155"/>
      <c r="H304" s="163"/>
      <c r="I304" s="88"/>
      <c r="J304" s="154"/>
      <c r="K3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4" s="156"/>
      <c r="M3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4" s="89"/>
      <c r="O304" s="89"/>
      <c r="P304" s="89"/>
      <c r="Q304" s="145"/>
      <c r="R304" s="146"/>
    </row>
    <row r="305" spans="1:18" x14ac:dyDescent="0.25">
      <c r="A305" s="84"/>
      <c r="B305" s="144"/>
      <c r="C305" s="144"/>
      <c r="D305" s="86"/>
      <c r="E305" s="87"/>
      <c r="F305" s="162" t="str">
        <f t="shared" si="5"/>
        <v/>
      </c>
      <c r="G305" s="155"/>
      <c r="H305" s="163"/>
      <c r="I305" s="88"/>
      <c r="J305" s="154"/>
      <c r="K3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5" s="156"/>
      <c r="M3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5" s="89"/>
      <c r="O305" s="89"/>
      <c r="P305" s="89"/>
      <c r="Q305" s="145"/>
      <c r="R305" s="146"/>
    </row>
    <row r="306" spans="1:18" x14ac:dyDescent="0.25">
      <c r="A306" s="84"/>
      <c r="B306" s="144"/>
      <c r="C306" s="144"/>
      <c r="D306" s="86"/>
      <c r="E306" s="87"/>
      <c r="F306" s="162" t="str">
        <f t="shared" si="5"/>
        <v/>
      </c>
      <c r="G306" s="155"/>
      <c r="H306" s="163"/>
      <c r="I306" s="88"/>
      <c r="J306" s="154"/>
      <c r="K3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6" s="156"/>
      <c r="M3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6" s="89"/>
      <c r="O306" s="89"/>
      <c r="P306" s="89"/>
      <c r="Q306" s="145"/>
      <c r="R306" s="146"/>
    </row>
    <row r="307" spans="1:18" x14ac:dyDescent="0.25">
      <c r="A307" s="84"/>
      <c r="B307" s="144"/>
      <c r="C307" s="144"/>
      <c r="D307" s="86"/>
      <c r="E307" s="87"/>
      <c r="F307" s="162" t="str">
        <f t="shared" si="5"/>
        <v/>
      </c>
      <c r="G307" s="155"/>
      <c r="H307" s="163"/>
      <c r="I307" s="88"/>
      <c r="J307" s="154"/>
      <c r="K3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7" s="156"/>
      <c r="M3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7" s="89"/>
      <c r="O307" s="89"/>
      <c r="P307" s="89"/>
      <c r="Q307" s="145"/>
      <c r="R307" s="146"/>
    </row>
    <row r="308" spans="1:18" x14ac:dyDescent="0.25">
      <c r="A308" s="84"/>
      <c r="B308" s="144"/>
      <c r="C308" s="144"/>
      <c r="D308" s="86"/>
      <c r="E308" s="87"/>
      <c r="F308" s="162" t="str">
        <f t="shared" si="5"/>
        <v/>
      </c>
      <c r="G308" s="155"/>
      <c r="H308" s="163"/>
      <c r="I308" s="88"/>
      <c r="J308" s="154"/>
      <c r="K3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8" s="156"/>
      <c r="M3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8" s="89"/>
      <c r="O308" s="89"/>
      <c r="P308" s="89"/>
      <c r="Q308" s="145"/>
      <c r="R308" s="146"/>
    </row>
    <row r="309" spans="1:18" x14ac:dyDescent="0.25">
      <c r="A309" s="84"/>
      <c r="B309" s="144"/>
      <c r="C309" s="144"/>
      <c r="D309" s="86"/>
      <c r="E309" s="87"/>
      <c r="F309" s="162" t="str">
        <f t="shared" si="5"/>
        <v/>
      </c>
      <c r="G309" s="155"/>
      <c r="H309" s="163"/>
      <c r="I309" s="88"/>
      <c r="J309" s="154"/>
      <c r="K3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09" s="156"/>
      <c r="M3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09" s="89"/>
      <c r="O309" s="89"/>
      <c r="P309" s="89"/>
      <c r="Q309" s="145"/>
      <c r="R309" s="146"/>
    </row>
    <row r="310" spans="1:18" x14ac:dyDescent="0.25">
      <c r="A310" s="84"/>
      <c r="B310" s="144"/>
      <c r="C310" s="144"/>
      <c r="D310" s="86"/>
      <c r="E310" s="87"/>
      <c r="F310" s="162" t="str">
        <f t="shared" si="5"/>
        <v/>
      </c>
      <c r="G310" s="155"/>
      <c r="H310" s="163"/>
      <c r="I310" s="88"/>
      <c r="J310" s="154"/>
      <c r="K3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0" s="156"/>
      <c r="M3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0" s="89"/>
      <c r="O310" s="89"/>
      <c r="P310" s="89"/>
      <c r="Q310" s="145"/>
      <c r="R310" s="146"/>
    </row>
    <row r="311" spans="1:18" x14ac:dyDescent="0.25">
      <c r="A311" s="84"/>
      <c r="B311" s="144"/>
      <c r="C311" s="144"/>
      <c r="D311" s="86"/>
      <c r="E311" s="87"/>
      <c r="F311" s="162" t="str">
        <f t="shared" si="5"/>
        <v/>
      </c>
      <c r="G311" s="155"/>
      <c r="H311" s="163"/>
      <c r="I311" s="88"/>
      <c r="J311" s="154"/>
      <c r="K3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1" s="156"/>
      <c r="M3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1" s="89"/>
      <c r="O311" s="89"/>
      <c r="P311" s="89"/>
      <c r="Q311" s="145"/>
      <c r="R311" s="146"/>
    </row>
    <row r="312" spans="1:18" x14ac:dyDescent="0.25">
      <c r="A312" s="84"/>
      <c r="B312" s="144"/>
      <c r="C312" s="144"/>
      <c r="D312" s="86"/>
      <c r="E312" s="87"/>
      <c r="F312" s="162" t="str">
        <f t="shared" si="5"/>
        <v/>
      </c>
      <c r="G312" s="155"/>
      <c r="H312" s="163"/>
      <c r="I312" s="88"/>
      <c r="J312" s="154"/>
      <c r="K3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2" s="156"/>
      <c r="M3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2" s="89"/>
      <c r="O312" s="89"/>
      <c r="P312" s="89"/>
      <c r="Q312" s="145"/>
      <c r="R312" s="146"/>
    </row>
    <row r="313" spans="1:18" x14ac:dyDescent="0.25">
      <c r="A313" s="84"/>
      <c r="B313" s="144"/>
      <c r="C313" s="144"/>
      <c r="D313" s="86"/>
      <c r="E313" s="87"/>
      <c r="F313" s="162" t="str">
        <f t="shared" si="5"/>
        <v/>
      </c>
      <c r="G313" s="155"/>
      <c r="H313" s="163"/>
      <c r="I313" s="88"/>
      <c r="J313" s="154"/>
      <c r="K3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3" s="156"/>
      <c r="M3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3" s="89"/>
      <c r="O313" s="89"/>
      <c r="P313" s="89"/>
      <c r="Q313" s="145"/>
      <c r="R313" s="146"/>
    </row>
    <row r="314" spans="1:18" x14ac:dyDescent="0.25">
      <c r="A314" s="84"/>
      <c r="B314" s="144"/>
      <c r="C314" s="144"/>
      <c r="D314" s="86"/>
      <c r="E314" s="87"/>
      <c r="F314" s="162" t="str">
        <f t="shared" si="5"/>
        <v/>
      </c>
      <c r="G314" s="155"/>
      <c r="H314" s="163"/>
      <c r="I314" s="88"/>
      <c r="J314" s="154"/>
      <c r="K3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4" s="156"/>
      <c r="M3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4" s="89"/>
      <c r="O314" s="89"/>
      <c r="P314" s="89"/>
      <c r="Q314" s="145"/>
      <c r="R314" s="146"/>
    </row>
    <row r="315" spans="1:18" x14ac:dyDescent="0.25">
      <c r="A315" s="84"/>
      <c r="B315" s="144"/>
      <c r="C315" s="144"/>
      <c r="D315" s="86"/>
      <c r="E315" s="87"/>
      <c r="F315" s="162" t="str">
        <f t="shared" si="5"/>
        <v/>
      </c>
      <c r="G315" s="155"/>
      <c r="H315" s="163"/>
      <c r="I315" s="88"/>
      <c r="J315" s="154"/>
      <c r="K3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5" s="156"/>
      <c r="M3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5" s="89"/>
      <c r="O315" s="89"/>
      <c r="P315" s="89"/>
      <c r="Q315" s="145"/>
      <c r="R315" s="146"/>
    </row>
    <row r="316" spans="1:18" x14ac:dyDescent="0.25">
      <c r="A316" s="84"/>
      <c r="B316" s="144"/>
      <c r="C316" s="144"/>
      <c r="D316" s="86"/>
      <c r="E316" s="87"/>
      <c r="F316" s="162" t="str">
        <f t="shared" si="5"/>
        <v/>
      </c>
      <c r="G316" s="155"/>
      <c r="H316" s="163"/>
      <c r="I316" s="88"/>
      <c r="J316" s="154"/>
      <c r="K3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6" s="156"/>
      <c r="M3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6" s="89"/>
      <c r="O316" s="89"/>
      <c r="P316" s="89"/>
      <c r="Q316" s="145"/>
      <c r="R316" s="146"/>
    </row>
    <row r="317" spans="1:18" x14ac:dyDescent="0.25">
      <c r="A317" s="84"/>
      <c r="B317" s="144"/>
      <c r="C317" s="144"/>
      <c r="D317" s="86"/>
      <c r="E317" s="87"/>
      <c r="F317" s="162" t="str">
        <f t="shared" si="5"/>
        <v/>
      </c>
      <c r="G317" s="155"/>
      <c r="H317" s="163"/>
      <c r="I317" s="88"/>
      <c r="J317" s="154"/>
      <c r="K3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7" s="156"/>
      <c r="M3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7" s="89"/>
      <c r="O317" s="89"/>
      <c r="P317" s="89"/>
      <c r="Q317" s="145"/>
      <c r="R317" s="146"/>
    </row>
    <row r="318" spans="1:18" x14ac:dyDescent="0.25">
      <c r="A318" s="84"/>
      <c r="B318" s="144"/>
      <c r="C318" s="144"/>
      <c r="D318" s="86"/>
      <c r="E318" s="87"/>
      <c r="F318" s="162" t="str">
        <f t="shared" si="5"/>
        <v/>
      </c>
      <c r="G318" s="155"/>
      <c r="H318" s="163"/>
      <c r="I318" s="88"/>
      <c r="J318" s="154"/>
      <c r="K3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8" s="156"/>
      <c r="M3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8" s="89"/>
      <c r="O318" s="89"/>
      <c r="P318" s="89"/>
      <c r="Q318" s="145"/>
      <c r="R318" s="146"/>
    </row>
    <row r="319" spans="1:18" x14ac:dyDescent="0.25">
      <c r="A319" s="84"/>
      <c r="B319" s="144"/>
      <c r="C319" s="144"/>
      <c r="D319" s="86"/>
      <c r="E319" s="87"/>
      <c r="F319" s="162" t="str">
        <f t="shared" si="5"/>
        <v/>
      </c>
      <c r="G319" s="155"/>
      <c r="H319" s="163"/>
      <c r="I319" s="88"/>
      <c r="J319" s="154"/>
      <c r="K3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19" s="156"/>
      <c r="M3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19" s="89"/>
      <c r="O319" s="89"/>
      <c r="P319" s="89"/>
      <c r="Q319" s="145"/>
      <c r="R319" s="146"/>
    </row>
    <row r="320" spans="1:18" x14ac:dyDescent="0.25">
      <c r="A320" s="84"/>
      <c r="B320" s="144"/>
      <c r="C320" s="144"/>
      <c r="D320" s="86"/>
      <c r="E320" s="87"/>
      <c r="F320" s="162" t="str">
        <f t="shared" si="5"/>
        <v/>
      </c>
      <c r="G320" s="155"/>
      <c r="H320" s="163"/>
      <c r="I320" s="88"/>
      <c r="J320" s="154"/>
      <c r="K3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0" s="156"/>
      <c r="M3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0" s="89"/>
      <c r="O320" s="89"/>
      <c r="P320" s="89"/>
      <c r="Q320" s="145"/>
      <c r="R320" s="146"/>
    </row>
    <row r="321" spans="1:18" x14ac:dyDescent="0.25">
      <c r="A321" s="84"/>
      <c r="B321" s="144"/>
      <c r="C321" s="144"/>
      <c r="D321" s="86"/>
      <c r="E321" s="87"/>
      <c r="F321" s="162" t="str">
        <f t="shared" si="5"/>
        <v/>
      </c>
      <c r="G321" s="155"/>
      <c r="H321" s="163"/>
      <c r="I321" s="88"/>
      <c r="J321" s="154"/>
      <c r="K3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1" s="156"/>
      <c r="M3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1" s="89"/>
      <c r="O321" s="89"/>
      <c r="P321" s="89"/>
      <c r="Q321" s="145"/>
      <c r="R321" s="146"/>
    </row>
    <row r="322" spans="1:18" x14ac:dyDescent="0.25">
      <c r="A322" s="84"/>
      <c r="B322" s="144"/>
      <c r="C322" s="144"/>
      <c r="D322" s="86"/>
      <c r="E322" s="87"/>
      <c r="F322" s="162" t="str">
        <f t="shared" si="5"/>
        <v/>
      </c>
      <c r="G322" s="155"/>
      <c r="H322" s="163"/>
      <c r="I322" s="88"/>
      <c r="J322" s="154"/>
      <c r="K3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2" s="156"/>
      <c r="M3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2" s="89"/>
      <c r="O322" s="89"/>
      <c r="P322" s="89"/>
      <c r="Q322" s="145"/>
      <c r="R322" s="146"/>
    </row>
    <row r="323" spans="1:18" x14ac:dyDescent="0.25">
      <c r="A323" s="84"/>
      <c r="B323" s="144"/>
      <c r="C323" s="144"/>
      <c r="D323" s="86"/>
      <c r="E323" s="87"/>
      <c r="F323" s="162" t="str">
        <f t="shared" si="5"/>
        <v/>
      </c>
      <c r="G323" s="155"/>
      <c r="H323" s="163"/>
      <c r="I323" s="88"/>
      <c r="J323" s="154"/>
      <c r="K3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3" s="156"/>
      <c r="M3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3" s="89"/>
      <c r="O323" s="89"/>
      <c r="P323" s="89"/>
      <c r="Q323" s="145"/>
      <c r="R323" s="146"/>
    </row>
    <row r="324" spans="1:18" x14ac:dyDescent="0.25">
      <c r="A324" s="84"/>
      <c r="B324" s="144"/>
      <c r="C324" s="144"/>
      <c r="D324" s="86"/>
      <c r="E324" s="87"/>
      <c r="F324" s="162" t="str">
        <f t="shared" si="5"/>
        <v/>
      </c>
      <c r="G324" s="155"/>
      <c r="H324" s="163"/>
      <c r="I324" s="88"/>
      <c r="J324" s="154"/>
      <c r="K3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4" s="156"/>
      <c r="M3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4" s="89"/>
      <c r="O324" s="89"/>
      <c r="P324" s="89"/>
      <c r="Q324" s="145"/>
      <c r="R324" s="146"/>
    </row>
    <row r="325" spans="1:18" x14ac:dyDescent="0.25">
      <c r="A325" s="84"/>
      <c r="B325" s="144"/>
      <c r="C325" s="144"/>
      <c r="D325" s="86"/>
      <c r="E325" s="87"/>
      <c r="F325" s="162" t="str">
        <f t="shared" si="5"/>
        <v/>
      </c>
      <c r="G325" s="155"/>
      <c r="H325" s="163"/>
      <c r="I325" s="88"/>
      <c r="J325" s="154"/>
      <c r="K3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5" s="156"/>
      <c r="M3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5" s="89"/>
      <c r="O325" s="89"/>
      <c r="P325" s="89"/>
      <c r="Q325" s="145"/>
      <c r="R325" s="146"/>
    </row>
    <row r="326" spans="1:18" x14ac:dyDescent="0.25">
      <c r="A326" s="84"/>
      <c r="B326" s="144"/>
      <c r="C326" s="144"/>
      <c r="D326" s="86"/>
      <c r="E326" s="87"/>
      <c r="F326" s="162" t="str">
        <f t="shared" si="5"/>
        <v/>
      </c>
      <c r="G326" s="155"/>
      <c r="H326" s="163"/>
      <c r="I326" s="88"/>
      <c r="J326" s="154"/>
      <c r="K3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6" s="156"/>
      <c r="M3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6" s="89"/>
      <c r="O326" s="89"/>
      <c r="P326" s="89"/>
      <c r="Q326" s="145"/>
      <c r="R326" s="146"/>
    </row>
    <row r="327" spans="1:18" x14ac:dyDescent="0.25">
      <c r="A327" s="84"/>
      <c r="B327" s="144"/>
      <c r="C327" s="144"/>
      <c r="D327" s="86"/>
      <c r="E327" s="87"/>
      <c r="F327" s="162" t="str">
        <f t="shared" si="5"/>
        <v/>
      </c>
      <c r="G327" s="155"/>
      <c r="H327" s="163"/>
      <c r="I327" s="88"/>
      <c r="J327" s="154"/>
      <c r="K3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7" s="156"/>
      <c r="M3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7" s="89"/>
      <c r="O327" s="89"/>
      <c r="P327" s="89"/>
      <c r="Q327" s="145"/>
      <c r="R327" s="146"/>
    </row>
    <row r="328" spans="1:18" x14ac:dyDescent="0.25">
      <c r="A328" s="84"/>
      <c r="B328" s="144"/>
      <c r="C328" s="144"/>
      <c r="D328" s="86"/>
      <c r="E328" s="87"/>
      <c r="F328" s="162" t="str">
        <f t="shared" si="5"/>
        <v/>
      </c>
      <c r="G328" s="155"/>
      <c r="H328" s="163"/>
      <c r="I328" s="88"/>
      <c r="J328" s="154"/>
      <c r="K3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8" s="156"/>
      <c r="M3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8" s="89"/>
      <c r="O328" s="89"/>
      <c r="P328" s="89"/>
      <c r="Q328" s="145"/>
      <c r="R328" s="146"/>
    </row>
    <row r="329" spans="1:18" x14ac:dyDescent="0.25">
      <c r="A329" s="84"/>
      <c r="B329" s="144"/>
      <c r="C329" s="144"/>
      <c r="D329" s="86"/>
      <c r="E329" s="87"/>
      <c r="F329" s="162" t="str">
        <f t="shared" si="5"/>
        <v/>
      </c>
      <c r="G329" s="155"/>
      <c r="H329" s="163"/>
      <c r="I329" s="88"/>
      <c r="J329" s="154"/>
      <c r="K3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29" s="156"/>
      <c r="M3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29" s="89"/>
      <c r="O329" s="89"/>
      <c r="P329" s="89"/>
      <c r="Q329" s="145"/>
      <c r="R329" s="146"/>
    </row>
    <row r="330" spans="1:18" x14ac:dyDescent="0.25">
      <c r="A330" s="84"/>
      <c r="B330" s="144"/>
      <c r="C330" s="144"/>
      <c r="D330" s="86"/>
      <c r="E330" s="87"/>
      <c r="F330" s="162" t="str">
        <f t="shared" si="5"/>
        <v/>
      </c>
      <c r="G330" s="155"/>
      <c r="H330" s="163"/>
      <c r="I330" s="88"/>
      <c r="J330" s="154"/>
      <c r="K3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0" s="156"/>
      <c r="M3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0" s="89"/>
      <c r="O330" s="89"/>
      <c r="P330" s="89"/>
      <c r="Q330" s="145"/>
      <c r="R330" s="146"/>
    </row>
    <row r="331" spans="1:18" x14ac:dyDescent="0.25">
      <c r="A331" s="84"/>
      <c r="B331" s="144"/>
      <c r="C331" s="144"/>
      <c r="D331" s="86"/>
      <c r="E331" s="87"/>
      <c r="F331" s="162" t="str">
        <f t="shared" si="5"/>
        <v/>
      </c>
      <c r="G331" s="155"/>
      <c r="H331" s="163"/>
      <c r="I331" s="88"/>
      <c r="J331" s="154"/>
      <c r="K3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1" s="156"/>
      <c r="M3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1" s="89"/>
      <c r="O331" s="89"/>
      <c r="P331" s="89"/>
      <c r="Q331" s="145"/>
      <c r="R331" s="146"/>
    </row>
    <row r="332" spans="1:18" x14ac:dyDescent="0.25">
      <c r="A332" s="84"/>
      <c r="B332" s="144"/>
      <c r="C332" s="144"/>
      <c r="D332" s="86"/>
      <c r="E332" s="87"/>
      <c r="F332" s="162" t="str">
        <f t="shared" si="5"/>
        <v/>
      </c>
      <c r="G332" s="155"/>
      <c r="H332" s="163"/>
      <c r="I332" s="88"/>
      <c r="J332" s="154"/>
      <c r="K3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2" s="156"/>
      <c r="M3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2" s="89"/>
      <c r="O332" s="89"/>
      <c r="P332" s="89"/>
      <c r="Q332" s="145"/>
      <c r="R332" s="146"/>
    </row>
    <row r="333" spans="1:18" x14ac:dyDescent="0.25">
      <c r="A333" s="84"/>
      <c r="B333" s="144"/>
      <c r="C333" s="144"/>
      <c r="D333" s="86"/>
      <c r="E333" s="87"/>
      <c r="F333" s="162" t="str">
        <f t="shared" si="5"/>
        <v/>
      </c>
      <c r="G333" s="155"/>
      <c r="H333" s="163"/>
      <c r="I333" s="88"/>
      <c r="J333" s="154"/>
      <c r="K3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3" s="156"/>
      <c r="M3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3" s="89"/>
      <c r="O333" s="89"/>
      <c r="P333" s="89"/>
      <c r="Q333" s="145"/>
      <c r="R333" s="146"/>
    </row>
    <row r="334" spans="1:18" x14ac:dyDescent="0.25">
      <c r="A334" s="84"/>
      <c r="B334" s="144"/>
      <c r="C334" s="144"/>
      <c r="D334" s="86"/>
      <c r="E334" s="87"/>
      <c r="F334" s="162" t="str">
        <f t="shared" si="5"/>
        <v/>
      </c>
      <c r="G334" s="155"/>
      <c r="H334" s="163"/>
      <c r="I334" s="88"/>
      <c r="J334" s="154"/>
      <c r="K3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4" s="156"/>
      <c r="M3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4" s="89"/>
      <c r="O334" s="89"/>
      <c r="P334" s="89"/>
      <c r="Q334" s="145"/>
      <c r="R334" s="146"/>
    </row>
    <row r="335" spans="1:18" x14ac:dyDescent="0.25">
      <c r="A335" s="84"/>
      <c r="B335" s="144"/>
      <c r="C335" s="144"/>
      <c r="D335" s="86"/>
      <c r="E335" s="87"/>
      <c r="F335" s="162" t="str">
        <f t="shared" si="5"/>
        <v/>
      </c>
      <c r="G335" s="155"/>
      <c r="H335" s="163"/>
      <c r="I335" s="88"/>
      <c r="J335" s="154"/>
      <c r="K3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5" s="156"/>
      <c r="M3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5" s="89"/>
      <c r="O335" s="89"/>
      <c r="P335" s="89"/>
      <c r="Q335" s="145"/>
      <c r="R335" s="146"/>
    </row>
    <row r="336" spans="1:18" x14ac:dyDescent="0.25">
      <c r="A336" s="84"/>
      <c r="B336" s="144"/>
      <c r="C336" s="144"/>
      <c r="D336" s="86"/>
      <c r="E336" s="87"/>
      <c r="F336" s="162" t="str">
        <f t="shared" si="5"/>
        <v/>
      </c>
      <c r="G336" s="155"/>
      <c r="H336" s="163"/>
      <c r="I336" s="88"/>
      <c r="J336" s="154"/>
      <c r="K3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6" s="156"/>
      <c r="M3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6" s="89"/>
      <c r="O336" s="89"/>
      <c r="P336" s="89"/>
      <c r="Q336" s="145"/>
      <c r="R336" s="146"/>
    </row>
    <row r="337" spans="1:18" x14ac:dyDescent="0.25">
      <c r="A337" s="84"/>
      <c r="B337" s="144"/>
      <c r="C337" s="144"/>
      <c r="D337" s="86"/>
      <c r="E337" s="87"/>
      <c r="F337" s="162" t="str">
        <f t="shared" si="5"/>
        <v/>
      </c>
      <c r="G337" s="155"/>
      <c r="H337" s="163"/>
      <c r="I337" s="88"/>
      <c r="J337" s="154"/>
      <c r="K3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7" s="156"/>
      <c r="M3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7" s="89"/>
      <c r="O337" s="89"/>
      <c r="P337" s="89"/>
      <c r="Q337" s="145"/>
      <c r="R337" s="146"/>
    </row>
    <row r="338" spans="1:18" x14ac:dyDescent="0.25">
      <c r="A338" s="84"/>
      <c r="B338" s="144"/>
      <c r="C338" s="144"/>
      <c r="D338" s="86"/>
      <c r="E338" s="87"/>
      <c r="F338" s="162" t="str">
        <f t="shared" si="5"/>
        <v/>
      </c>
      <c r="G338" s="155"/>
      <c r="H338" s="163"/>
      <c r="I338" s="88"/>
      <c r="J338" s="154"/>
      <c r="K3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8" s="156"/>
      <c r="M3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8" s="89"/>
      <c r="O338" s="89"/>
      <c r="P338" s="89"/>
      <c r="Q338" s="145"/>
      <c r="R338" s="146"/>
    </row>
    <row r="339" spans="1:18" x14ac:dyDescent="0.25">
      <c r="A339" s="84"/>
      <c r="B339" s="144"/>
      <c r="C339" s="144"/>
      <c r="D339" s="86"/>
      <c r="E339" s="87"/>
      <c r="F339" s="162" t="str">
        <f t="shared" si="5"/>
        <v/>
      </c>
      <c r="G339" s="155"/>
      <c r="H339" s="163"/>
      <c r="I339" s="88"/>
      <c r="J339" s="154"/>
      <c r="K3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39" s="156"/>
      <c r="M3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39" s="89"/>
      <c r="O339" s="89"/>
      <c r="P339" s="89"/>
      <c r="Q339" s="145"/>
      <c r="R339" s="146"/>
    </row>
    <row r="340" spans="1:18" x14ac:dyDescent="0.25">
      <c r="A340" s="84"/>
      <c r="B340" s="144"/>
      <c r="C340" s="144"/>
      <c r="D340" s="86"/>
      <c r="E340" s="87"/>
      <c r="F340" s="162" t="str">
        <f t="shared" si="5"/>
        <v/>
      </c>
      <c r="G340" s="155"/>
      <c r="H340" s="163"/>
      <c r="I340" s="88"/>
      <c r="J340" s="154"/>
      <c r="K3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0" s="156"/>
      <c r="M3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0" s="89"/>
      <c r="O340" s="89"/>
      <c r="P340" s="89"/>
      <c r="Q340" s="145"/>
      <c r="R340" s="146"/>
    </row>
    <row r="341" spans="1:18" x14ac:dyDescent="0.25">
      <c r="A341" s="84"/>
      <c r="B341" s="144"/>
      <c r="C341" s="144"/>
      <c r="D341" s="86"/>
      <c r="E341" s="87"/>
      <c r="F341" s="162" t="str">
        <f t="shared" si="5"/>
        <v/>
      </c>
      <c r="G341" s="155"/>
      <c r="H341" s="163"/>
      <c r="I341" s="88"/>
      <c r="J341" s="154"/>
      <c r="K3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1" s="156"/>
      <c r="M3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1" s="89"/>
      <c r="O341" s="89"/>
      <c r="P341" s="89"/>
      <c r="Q341" s="145"/>
      <c r="R341" s="146"/>
    </row>
    <row r="342" spans="1:18" x14ac:dyDescent="0.25">
      <c r="A342" s="84"/>
      <c r="B342" s="144"/>
      <c r="C342" s="144"/>
      <c r="D342" s="86"/>
      <c r="E342" s="87"/>
      <c r="F342" s="162" t="str">
        <f t="shared" ref="F342:F405" si="6">IF(OR(ISBLANK(E342),ISERROR($B$14),ISERROR($B$15))=FALSE,E342+(E342*$B$14+$B$15),"")</f>
        <v/>
      </c>
      <c r="G342" s="155"/>
      <c r="H342" s="163"/>
      <c r="I342" s="88"/>
      <c r="J342" s="154"/>
      <c r="K3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2" s="156"/>
      <c r="M3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2" s="89"/>
      <c r="O342" s="89"/>
      <c r="P342" s="89"/>
      <c r="Q342" s="145"/>
      <c r="R342" s="146"/>
    </row>
    <row r="343" spans="1:18" x14ac:dyDescent="0.25">
      <c r="A343" s="84"/>
      <c r="B343" s="144"/>
      <c r="C343" s="144"/>
      <c r="D343" s="86"/>
      <c r="E343" s="87"/>
      <c r="F343" s="162" t="str">
        <f t="shared" si="6"/>
        <v/>
      </c>
      <c r="G343" s="155"/>
      <c r="H343" s="163"/>
      <c r="I343" s="88"/>
      <c r="J343" s="154"/>
      <c r="K3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3" s="156"/>
      <c r="M3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3" s="89"/>
      <c r="O343" s="89"/>
      <c r="P343" s="89"/>
      <c r="Q343" s="145"/>
      <c r="R343" s="146"/>
    </row>
    <row r="344" spans="1:18" x14ac:dyDescent="0.25">
      <c r="A344" s="84"/>
      <c r="B344" s="144"/>
      <c r="C344" s="144"/>
      <c r="D344" s="86"/>
      <c r="E344" s="87"/>
      <c r="F344" s="162" t="str">
        <f t="shared" si="6"/>
        <v/>
      </c>
      <c r="G344" s="155"/>
      <c r="H344" s="163"/>
      <c r="I344" s="88"/>
      <c r="J344" s="154"/>
      <c r="K3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4" s="156"/>
      <c r="M3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4" s="89"/>
      <c r="O344" s="89"/>
      <c r="P344" s="89"/>
      <c r="Q344" s="145"/>
      <c r="R344" s="146"/>
    </row>
    <row r="345" spans="1:18" x14ac:dyDescent="0.25">
      <c r="A345" s="84"/>
      <c r="B345" s="144"/>
      <c r="C345" s="144"/>
      <c r="D345" s="86"/>
      <c r="E345" s="87"/>
      <c r="F345" s="162" t="str">
        <f t="shared" si="6"/>
        <v/>
      </c>
      <c r="G345" s="155"/>
      <c r="H345" s="163"/>
      <c r="I345" s="88"/>
      <c r="J345" s="154"/>
      <c r="K3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5" s="156"/>
      <c r="M3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5" s="89"/>
      <c r="O345" s="89"/>
      <c r="P345" s="89"/>
      <c r="Q345" s="145"/>
      <c r="R345" s="146"/>
    </row>
    <row r="346" spans="1:18" x14ac:dyDescent="0.25">
      <c r="A346" s="84"/>
      <c r="B346" s="144"/>
      <c r="C346" s="144"/>
      <c r="D346" s="86"/>
      <c r="E346" s="87"/>
      <c r="F346" s="162" t="str">
        <f t="shared" si="6"/>
        <v/>
      </c>
      <c r="G346" s="155"/>
      <c r="H346" s="163"/>
      <c r="I346" s="88"/>
      <c r="J346" s="154"/>
      <c r="K3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6" s="156"/>
      <c r="M3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6" s="89"/>
      <c r="O346" s="89"/>
      <c r="P346" s="89"/>
      <c r="Q346" s="145"/>
      <c r="R346" s="146"/>
    </row>
    <row r="347" spans="1:18" x14ac:dyDescent="0.25">
      <c r="A347" s="84"/>
      <c r="B347" s="144"/>
      <c r="C347" s="144"/>
      <c r="D347" s="86"/>
      <c r="E347" s="87"/>
      <c r="F347" s="162" t="str">
        <f t="shared" si="6"/>
        <v/>
      </c>
      <c r="G347" s="155"/>
      <c r="H347" s="163"/>
      <c r="I347" s="88"/>
      <c r="J347" s="154"/>
      <c r="K3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7" s="156"/>
      <c r="M3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7" s="89"/>
      <c r="O347" s="89"/>
      <c r="P347" s="89"/>
      <c r="Q347" s="145"/>
      <c r="R347" s="146"/>
    </row>
    <row r="348" spans="1:18" x14ac:dyDescent="0.25">
      <c r="A348" s="84"/>
      <c r="B348" s="144"/>
      <c r="C348" s="144"/>
      <c r="D348" s="86"/>
      <c r="E348" s="87"/>
      <c r="F348" s="162" t="str">
        <f t="shared" si="6"/>
        <v/>
      </c>
      <c r="G348" s="155"/>
      <c r="H348" s="163"/>
      <c r="I348" s="88"/>
      <c r="J348" s="154"/>
      <c r="K3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8" s="156"/>
      <c r="M3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8" s="89"/>
      <c r="O348" s="89"/>
      <c r="P348" s="89"/>
      <c r="Q348" s="145"/>
      <c r="R348" s="146"/>
    </row>
    <row r="349" spans="1:18" x14ac:dyDescent="0.25">
      <c r="A349" s="84"/>
      <c r="B349" s="144"/>
      <c r="C349" s="144"/>
      <c r="D349" s="86"/>
      <c r="E349" s="87"/>
      <c r="F349" s="162" t="str">
        <f t="shared" si="6"/>
        <v/>
      </c>
      <c r="G349" s="155"/>
      <c r="H349" s="163"/>
      <c r="I349" s="88"/>
      <c r="J349" s="154"/>
      <c r="K3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49" s="156"/>
      <c r="M3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49" s="89"/>
      <c r="O349" s="89"/>
      <c r="P349" s="89"/>
      <c r="Q349" s="145"/>
      <c r="R349" s="146"/>
    </row>
    <row r="350" spans="1:18" x14ac:dyDescent="0.25">
      <c r="A350" s="84"/>
      <c r="B350" s="144"/>
      <c r="C350" s="144"/>
      <c r="D350" s="86"/>
      <c r="E350" s="87"/>
      <c r="F350" s="162" t="str">
        <f t="shared" si="6"/>
        <v/>
      </c>
      <c r="G350" s="155"/>
      <c r="H350" s="163"/>
      <c r="I350" s="88"/>
      <c r="J350" s="154"/>
      <c r="K3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0" s="156"/>
      <c r="M3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0" s="89"/>
      <c r="O350" s="89"/>
      <c r="P350" s="89"/>
      <c r="Q350" s="145"/>
      <c r="R350" s="146"/>
    </row>
    <row r="351" spans="1:18" x14ac:dyDescent="0.25">
      <c r="A351" s="84"/>
      <c r="B351" s="144"/>
      <c r="C351" s="144"/>
      <c r="D351" s="86"/>
      <c r="E351" s="87"/>
      <c r="F351" s="162" t="str">
        <f t="shared" si="6"/>
        <v/>
      </c>
      <c r="G351" s="155"/>
      <c r="H351" s="163"/>
      <c r="I351" s="88"/>
      <c r="J351" s="154"/>
      <c r="K3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1" s="156"/>
      <c r="M3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1" s="89"/>
      <c r="O351" s="89"/>
      <c r="P351" s="89"/>
      <c r="Q351" s="145"/>
      <c r="R351" s="146"/>
    </row>
    <row r="352" spans="1:18" x14ac:dyDescent="0.25">
      <c r="A352" s="84"/>
      <c r="B352" s="144"/>
      <c r="C352" s="144"/>
      <c r="D352" s="86"/>
      <c r="E352" s="87"/>
      <c r="F352" s="162" t="str">
        <f t="shared" si="6"/>
        <v/>
      </c>
      <c r="G352" s="155"/>
      <c r="H352" s="163"/>
      <c r="I352" s="88"/>
      <c r="J352" s="154"/>
      <c r="K3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2" s="156"/>
      <c r="M3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2" s="89"/>
      <c r="O352" s="89"/>
      <c r="P352" s="89"/>
      <c r="Q352" s="145"/>
      <c r="R352" s="146"/>
    </row>
    <row r="353" spans="1:18" x14ac:dyDescent="0.25">
      <c r="A353" s="84"/>
      <c r="B353" s="144"/>
      <c r="C353" s="144"/>
      <c r="D353" s="86"/>
      <c r="E353" s="87"/>
      <c r="F353" s="162" t="str">
        <f t="shared" si="6"/>
        <v/>
      </c>
      <c r="G353" s="155"/>
      <c r="H353" s="163"/>
      <c r="I353" s="88"/>
      <c r="J353" s="154"/>
      <c r="K3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3" s="156"/>
      <c r="M3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3" s="89"/>
      <c r="O353" s="89"/>
      <c r="P353" s="89"/>
      <c r="Q353" s="145"/>
      <c r="R353" s="146"/>
    </row>
    <row r="354" spans="1:18" x14ac:dyDescent="0.25">
      <c r="A354" s="84"/>
      <c r="B354" s="144"/>
      <c r="C354" s="144"/>
      <c r="D354" s="86"/>
      <c r="E354" s="87"/>
      <c r="F354" s="162" t="str">
        <f t="shared" si="6"/>
        <v/>
      </c>
      <c r="G354" s="155"/>
      <c r="H354" s="163"/>
      <c r="I354" s="88"/>
      <c r="J354" s="154"/>
      <c r="K3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4" s="156"/>
      <c r="M3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4" s="89"/>
      <c r="O354" s="89"/>
      <c r="P354" s="89"/>
      <c r="Q354" s="145"/>
      <c r="R354" s="146"/>
    </row>
    <row r="355" spans="1:18" x14ac:dyDescent="0.25">
      <c r="A355" s="84"/>
      <c r="B355" s="144"/>
      <c r="C355" s="144"/>
      <c r="D355" s="86"/>
      <c r="E355" s="87"/>
      <c r="F355" s="162" t="str">
        <f t="shared" si="6"/>
        <v/>
      </c>
      <c r="G355" s="155"/>
      <c r="H355" s="163"/>
      <c r="I355" s="88"/>
      <c r="J355" s="154"/>
      <c r="K3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5" s="156"/>
      <c r="M3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5" s="89"/>
      <c r="O355" s="89"/>
      <c r="P355" s="89"/>
      <c r="Q355" s="145"/>
      <c r="R355" s="146"/>
    </row>
    <row r="356" spans="1:18" x14ac:dyDescent="0.25">
      <c r="A356" s="84"/>
      <c r="B356" s="144"/>
      <c r="C356" s="144"/>
      <c r="D356" s="86"/>
      <c r="E356" s="87"/>
      <c r="F356" s="162" t="str">
        <f t="shared" si="6"/>
        <v/>
      </c>
      <c r="G356" s="155"/>
      <c r="H356" s="163"/>
      <c r="I356" s="88"/>
      <c r="J356" s="154"/>
      <c r="K3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6" s="156"/>
      <c r="M3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6" s="89"/>
      <c r="O356" s="89"/>
      <c r="P356" s="89"/>
      <c r="Q356" s="145"/>
      <c r="R356" s="146"/>
    </row>
    <row r="357" spans="1:18" x14ac:dyDescent="0.25">
      <c r="A357" s="84"/>
      <c r="B357" s="144"/>
      <c r="C357" s="144"/>
      <c r="D357" s="86"/>
      <c r="E357" s="87"/>
      <c r="F357" s="162" t="str">
        <f t="shared" si="6"/>
        <v/>
      </c>
      <c r="G357" s="155"/>
      <c r="H357" s="163"/>
      <c r="I357" s="88"/>
      <c r="J357" s="154"/>
      <c r="K3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7" s="156"/>
      <c r="M3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7" s="89"/>
      <c r="O357" s="89"/>
      <c r="P357" s="89"/>
      <c r="Q357" s="145"/>
      <c r="R357" s="146"/>
    </row>
    <row r="358" spans="1:18" x14ac:dyDescent="0.25">
      <c r="A358" s="84"/>
      <c r="B358" s="144"/>
      <c r="C358" s="144"/>
      <c r="D358" s="86"/>
      <c r="E358" s="87"/>
      <c r="F358" s="162" t="str">
        <f t="shared" si="6"/>
        <v/>
      </c>
      <c r="G358" s="155"/>
      <c r="H358" s="163"/>
      <c r="I358" s="88"/>
      <c r="J358" s="154"/>
      <c r="K3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8" s="156"/>
      <c r="M3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8" s="89"/>
      <c r="O358" s="89"/>
      <c r="P358" s="89"/>
      <c r="Q358" s="145"/>
      <c r="R358" s="146"/>
    </row>
    <row r="359" spans="1:18" x14ac:dyDescent="0.25">
      <c r="A359" s="84"/>
      <c r="B359" s="144"/>
      <c r="C359" s="144"/>
      <c r="D359" s="86"/>
      <c r="E359" s="87"/>
      <c r="F359" s="162" t="str">
        <f t="shared" si="6"/>
        <v/>
      </c>
      <c r="G359" s="155"/>
      <c r="H359" s="163"/>
      <c r="I359" s="88"/>
      <c r="J359" s="154"/>
      <c r="K3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59" s="156"/>
      <c r="M3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59" s="89"/>
      <c r="O359" s="89"/>
      <c r="P359" s="89"/>
      <c r="Q359" s="145"/>
      <c r="R359" s="146"/>
    </row>
    <row r="360" spans="1:18" x14ac:dyDescent="0.25">
      <c r="A360" s="84"/>
      <c r="B360" s="144"/>
      <c r="C360" s="144"/>
      <c r="D360" s="86"/>
      <c r="E360" s="87"/>
      <c r="F360" s="162" t="str">
        <f t="shared" si="6"/>
        <v/>
      </c>
      <c r="G360" s="155"/>
      <c r="H360" s="163"/>
      <c r="I360" s="88"/>
      <c r="J360" s="154"/>
      <c r="K3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0" s="156"/>
      <c r="M3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0" s="89"/>
      <c r="O360" s="89"/>
      <c r="P360" s="89"/>
      <c r="Q360" s="145"/>
      <c r="R360" s="146"/>
    </row>
    <row r="361" spans="1:18" x14ac:dyDescent="0.25">
      <c r="A361" s="84"/>
      <c r="B361" s="144"/>
      <c r="C361" s="144"/>
      <c r="D361" s="86"/>
      <c r="E361" s="87"/>
      <c r="F361" s="162" t="str">
        <f t="shared" si="6"/>
        <v/>
      </c>
      <c r="G361" s="155"/>
      <c r="H361" s="163"/>
      <c r="I361" s="88"/>
      <c r="J361" s="154"/>
      <c r="K3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1" s="156"/>
      <c r="M3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1" s="89"/>
      <c r="O361" s="89"/>
      <c r="P361" s="89"/>
      <c r="Q361" s="145"/>
      <c r="R361" s="146"/>
    </row>
    <row r="362" spans="1:18" x14ac:dyDescent="0.25">
      <c r="A362" s="84"/>
      <c r="B362" s="144"/>
      <c r="C362" s="144"/>
      <c r="D362" s="86"/>
      <c r="E362" s="87"/>
      <c r="F362" s="162" t="str">
        <f t="shared" si="6"/>
        <v/>
      </c>
      <c r="G362" s="155"/>
      <c r="H362" s="163"/>
      <c r="I362" s="88"/>
      <c r="J362" s="154"/>
      <c r="K3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2" s="156"/>
      <c r="M3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2" s="89"/>
      <c r="O362" s="89"/>
      <c r="P362" s="89"/>
      <c r="Q362" s="145"/>
      <c r="R362" s="146"/>
    </row>
    <row r="363" spans="1:18" x14ac:dyDescent="0.25">
      <c r="A363" s="84"/>
      <c r="B363" s="144"/>
      <c r="C363" s="144"/>
      <c r="D363" s="86"/>
      <c r="E363" s="87"/>
      <c r="F363" s="162" t="str">
        <f t="shared" si="6"/>
        <v/>
      </c>
      <c r="G363" s="155"/>
      <c r="H363" s="163"/>
      <c r="I363" s="88"/>
      <c r="J363" s="154"/>
      <c r="K3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3" s="156"/>
      <c r="M3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3" s="89"/>
      <c r="O363" s="89"/>
      <c r="P363" s="89"/>
      <c r="Q363" s="145"/>
      <c r="R363" s="146"/>
    </row>
    <row r="364" spans="1:18" x14ac:dyDescent="0.25">
      <c r="A364" s="84"/>
      <c r="B364" s="144"/>
      <c r="C364" s="144"/>
      <c r="D364" s="86"/>
      <c r="E364" s="87"/>
      <c r="F364" s="162" t="str">
        <f t="shared" si="6"/>
        <v/>
      </c>
      <c r="G364" s="155"/>
      <c r="H364" s="163"/>
      <c r="I364" s="88"/>
      <c r="J364" s="154"/>
      <c r="K3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4" s="156"/>
      <c r="M3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4" s="89"/>
      <c r="O364" s="89"/>
      <c r="P364" s="89"/>
      <c r="Q364" s="145"/>
      <c r="R364" s="146"/>
    </row>
    <row r="365" spans="1:18" x14ac:dyDescent="0.25">
      <c r="A365" s="84"/>
      <c r="B365" s="144"/>
      <c r="C365" s="144"/>
      <c r="D365" s="86"/>
      <c r="E365" s="87"/>
      <c r="F365" s="162" t="str">
        <f t="shared" si="6"/>
        <v/>
      </c>
      <c r="G365" s="155"/>
      <c r="H365" s="163"/>
      <c r="I365" s="88"/>
      <c r="J365" s="154"/>
      <c r="K3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5" s="156"/>
      <c r="M3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5" s="89"/>
      <c r="O365" s="89"/>
      <c r="P365" s="89"/>
      <c r="Q365" s="145"/>
      <c r="R365" s="146"/>
    </row>
    <row r="366" spans="1:18" x14ac:dyDescent="0.25">
      <c r="A366" s="84"/>
      <c r="B366" s="144"/>
      <c r="C366" s="144"/>
      <c r="D366" s="86"/>
      <c r="E366" s="87"/>
      <c r="F366" s="162" t="str">
        <f t="shared" si="6"/>
        <v/>
      </c>
      <c r="G366" s="155"/>
      <c r="H366" s="163"/>
      <c r="I366" s="88"/>
      <c r="J366" s="154"/>
      <c r="K3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6" s="156"/>
      <c r="M3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6" s="89"/>
      <c r="O366" s="89"/>
      <c r="P366" s="89"/>
      <c r="Q366" s="145"/>
      <c r="R366" s="146"/>
    </row>
    <row r="367" spans="1:18" x14ac:dyDescent="0.25">
      <c r="A367" s="84"/>
      <c r="B367" s="144"/>
      <c r="C367" s="144"/>
      <c r="D367" s="86"/>
      <c r="E367" s="87"/>
      <c r="F367" s="162" t="str">
        <f t="shared" si="6"/>
        <v/>
      </c>
      <c r="G367" s="155"/>
      <c r="H367" s="163"/>
      <c r="I367" s="88"/>
      <c r="J367" s="154"/>
      <c r="K3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7" s="156"/>
      <c r="M3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7" s="89"/>
      <c r="O367" s="89"/>
      <c r="P367" s="89"/>
      <c r="Q367" s="145"/>
      <c r="R367" s="146"/>
    </row>
    <row r="368" spans="1:18" x14ac:dyDescent="0.25">
      <c r="A368" s="84"/>
      <c r="B368" s="144"/>
      <c r="C368" s="144"/>
      <c r="D368" s="86"/>
      <c r="E368" s="87"/>
      <c r="F368" s="162" t="str">
        <f t="shared" si="6"/>
        <v/>
      </c>
      <c r="G368" s="155"/>
      <c r="H368" s="163"/>
      <c r="I368" s="88"/>
      <c r="J368" s="154"/>
      <c r="K3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8" s="156"/>
      <c r="M3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8" s="89"/>
      <c r="O368" s="89"/>
      <c r="P368" s="89"/>
      <c r="Q368" s="145"/>
      <c r="R368" s="146"/>
    </row>
    <row r="369" spans="1:18" x14ac:dyDescent="0.25">
      <c r="A369" s="84"/>
      <c r="B369" s="144"/>
      <c r="C369" s="144"/>
      <c r="D369" s="86"/>
      <c r="E369" s="87"/>
      <c r="F369" s="162" t="str">
        <f t="shared" si="6"/>
        <v/>
      </c>
      <c r="G369" s="155"/>
      <c r="H369" s="163"/>
      <c r="I369" s="88"/>
      <c r="J369" s="154"/>
      <c r="K3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69" s="156"/>
      <c r="M3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69" s="89"/>
      <c r="O369" s="89"/>
      <c r="P369" s="89"/>
      <c r="Q369" s="145"/>
      <c r="R369" s="146"/>
    </row>
    <row r="370" spans="1:18" x14ac:dyDescent="0.25">
      <c r="A370" s="84"/>
      <c r="B370" s="144"/>
      <c r="C370" s="144"/>
      <c r="D370" s="86"/>
      <c r="E370" s="87"/>
      <c r="F370" s="162" t="str">
        <f t="shared" si="6"/>
        <v/>
      </c>
      <c r="G370" s="155"/>
      <c r="H370" s="163"/>
      <c r="I370" s="88"/>
      <c r="J370" s="154"/>
      <c r="K3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0" s="156"/>
      <c r="M3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0" s="89"/>
      <c r="O370" s="89"/>
      <c r="P370" s="89"/>
      <c r="Q370" s="145"/>
      <c r="R370" s="146"/>
    </row>
    <row r="371" spans="1:18" x14ac:dyDescent="0.25">
      <c r="A371" s="84"/>
      <c r="B371" s="144"/>
      <c r="C371" s="144"/>
      <c r="D371" s="86"/>
      <c r="E371" s="87"/>
      <c r="F371" s="162" t="str">
        <f t="shared" si="6"/>
        <v/>
      </c>
      <c r="G371" s="155"/>
      <c r="H371" s="163"/>
      <c r="I371" s="88"/>
      <c r="J371" s="154"/>
      <c r="K3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1" s="156"/>
      <c r="M3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1" s="89"/>
      <c r="O371" s="89"/>
      <c r="P371" s="89"/>
      <c r="Q371" s="145"/>
      <c r="R371" s="146"/>
    </row>
    <row r="372" spans="1:18" x14ac:dyDescent="0.25">
      <c r="A372" s="84"/>
      <c r="B372" s="144"/>
      <c r="C372" s="144"/>
      <c r="D372" s="86"/>
      <c r="E372" s="87"/>
      <c r="F372" s="162" t="str">
        <f t="shared" si="6"/>
        <v/>
      </c>
      <c r="G372" s="155"/>
      <c r="H372" s="163"/>
      <c r="I372" s="88"/>
      <c r="J372" s="154"/>
      <c r="K3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2" s="156"/>
      <c r="M3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2" s="89"/>
      <c r="O372" s="89"/>
      <c r="P372" s="89"/>
      <c r="Q372" s="145"/>
      <c r="R372" s="146"/>
    </row>
    <row r="373" spans="1:18" x14ac:dyDescent="0.25">
      <c r="A373" s="84"/>
      <c r="B373" s="144"/>
      <c r="C373" s="144"/>
      <c r="D373" s="86"/>
      <c r="E373" s="87"/>
      <c r="F373" s="162" t="str">
        <f t="shared" si="6"/>
        <v/>
      </c>
      <c r="G373" s="155"/>
      <c r="H373" s="163"/>
      <c r="I373" s="88"/>
      <c r="J373" s="154"/>
      <c r="K3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3" s="156"/>
      <c r="M3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3" s="89"/>
      <c r="O373" s="89"/>
      <c r="P373" s="89"/>
      <c r="Q373" s="145"/>
      <c r="R373" s="146"/>
    </row>
    <row r="374" spans="1:18" x14ac:dyDescent="0.25">
      <c r="A374" s="84"/>
      <c r="B374" s="144"/>
      <c r="C374" s="144"/>
      <c r="D374" s="86"/>
      <c r="E374" s="87"/>
      <c r="F374" s="162" t="str">
        <f t="shared" si="6"/>
        <v/>
      </c>
      <c r="G374" s="155"/>
      <c r="H374" s="163"/>
      <c r="I374" s="88"/>
      <c r="J374" s="154"/>
      <c r="K3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4" s="156"/>
      <c r="M3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4" s="89"/>
      <c r="O374" s="89"/>
      <c r="P374" s="89"/>
      <c r="Q374" s="145"/>
      <c r="R374" s="146"/>
    </row>
    <row r="375" spans="1:18" x14ac:dyDescent="0.25">
      <c r="A375" s="84"/>
      <c r="B375" s="144"/>
      <c r="C375" s="144"/>
      <c r="D375" s="86"/>
      <c r="E375" s="87"/>
      <c r="F375" s="162" t="str">
        <f t="shared" si="6"/>
        <v/>
      </c>
      <c r="G375" s="155"/>
      <c r="H375" s="163"/>
      <c r="I375" s="88"/>
      <c r="J375" s="154"/>
      <c r="K3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5" s="156"/>
      <c r="M3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5" s="89"/>
      <c r="O375" s="89"/>
      <c r="P375" s="89"/>
      <c r="Q375" s="145"/>
      <c r="R375" s="146"/>
    </row>
    <row r="376" spans="1:18" x14ac:dyDescent="0.25">
      <c r="A376" s="84"/>
      <c r="B376" s="144"/>
      <c r="C376" s="144"/>
      <c r="D376" s="86"/>
      <c r="E376" s="87"/>
      <c r="F376" s="162" t="str">
        <f t="shared" si="6"/>
        <v/>
      </c>
      <c r="G376" s="155"/>
      <c r="H376" s="163"/>
      <c r="I376" s="88"/>
      <c r="J376" s="154"/>
      <c r="K3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6" s="156"/>
      <c r="M3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6" s="89"/>
      <c r="O376" s="89"/>
      <c r="P376" s="89"/>
      <c r="Q376" s="145"/>
      <c r="R376" s="146"/>
    </row>
    <row r="377" spans="1:18" x14ac:dyDescent="0.25">
      <c r="A377" s="84"/>
      <c r="B377" s="144"/>
      <c r="C377" s="144"/>
      <c r="D377" s="86"/>
      <c r="E377" s="87"/>
      <c r="F377" s="162" t="str">
        <f t="shared" si="6"/>
        <v/>
      </c>
      <c r="G377" s="155"/>
      <c r="H377" s="163"/>
      <c r="I377" s="88"/>
      <c r="J377" s="154"/>
      <c r="K3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7" s="156"/>
      <c r="M3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7" s="89"/>
      <c r="O377" s="89"/>
      <c r="P377" s="89"/>
      <c r="Q377" s="145"/>
      <c r="R377" s="146"/>
    </row>
    <row r="378" spans="1:18" x14ac:dyDescent="0.25">
      <c r="A378" s="84"/>
      <c r="B378" s="144"/>
      <c r="C378" s="144"/>
      <c r="D378" s="86"/>
      <c r="E378" s="87"/>
      <c r="F378" s="162" t="str">
        <f t="shared" si="6"/>
        <v/>
      </c>
      <c r="G378" s="155"/>
      <c r="H378" s="163"/>
      <c r="I378" s="88"/>
      <c r="J378" s="154"/>
      <c r="K3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8" s="156"/>
      <c r="M3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8" s="89"/>
      <c r="O378" s="89"/>
      <c r="P378" s="89"/>
      <c r="Q378" s="145"/>
      <c r="R378" s="146"/>
    </row>
    <row r="379" spans="1:18" x14ac:dyDescent="0.25">
      <c r="A379" s="84"/>
      <c r="B379" s="144"/>
      <c r="C379" s="144"/>
      <c r="D379" s="86"/>
      <c r="E379" s="87"/>
      <c r="F379" s="162" t="str">
        <f t="shared" si="6"/>
        <v/>
      </c>
      <c r="G379" s="155"/>
      <c r="H379" s="163"/>
      <c r="I379" s="88"/>
      <c r="J379" s="154"/>
      <c r="K3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79" s="156"/>
      <c r="M3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79" s="89"/>
      <c r="O379" s="89"/>
      <c r="P379" s="89"/>
      <c r="Q379" s="145"/>
      <c r="R379" s="146"/>
    </row>
    <row r="380" spans="1:18" x14ac:dyDescent="0.25">
      <c r="A380" s="84"/>
      <c r="B380" s="144"/>
      <c r="C380" s="144"/>
      <c r="D380" s="86"/>
      <c r="E380" s="87"/>
      <c r="F380" s="162" t="str">
        <f t="shared" si="6"/>
        <v/>
      </c>
      <c r="G380" s="155"/>
      <c r="H380" s="163"/>
      <c r="I380" s="88"/>
      <c r="J380" s="154"/>
      <c r="K3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0" s="156"/>
      <c r="M3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0" s="89"/>
      <c r="O380" s="89"/>
      <c r="P380" s="89"/>
      <c r="Q380" s="145"/>
      <c r="R380" s="146"/>
    </row>
    <row r="381" spans="1:18" x14ac:dyDescent="0.25">
      <c r="A381" s="84"/>
      <c r="B381" s="144"/>
      <c r="C381" s="144"/>
      <c r="D381" s="86"/>
      <c r="E381" s="87"/>
      <c r="F381" s="162" t="str">
        <f t="shared" si="6"/>
        <v/>
      </c>
      <c r="G381" s="155"/>
      <c r="H381" s="163"/>
      <c r="I381" s="88"/>
      <c r="J381" s="154"/>
      <c r="K3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1" s="156"/>
      <c r="M3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1" s="89"/>
      <c r="O381" s="89"/>
      <c r="P381" s="89"/>
      <c r="Q381" s="145"/>
      <c r="R381" s="146"/>
    </row>
    <row r="382" spans="1:18" x14ac:dyDescent="0.25">
      <c r="A382" s="84"/>
      <c r="B382" s="144"/>
      <c r="C382" s="144"/>
      <c r="D382" s="86"/>
      <c r="E382" s="87"/>
      <c r="F382" s="162" t="str">
        <f t="shared" si="6"/>
        <v/>
      </c>
      <c r="G382" s="155"/>
      <c r="H382" s="163"/>
      <c r="I382" s="88"/>
      <c r="J382" s="154"/>
      <c r="K3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2" s="156"/>
      <c r="M3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2" s="89"/>
      <c r="O382" s="89"/>
      <c r="P382" s="89"/>
      <c r="Q382" s="145"/>
      <c r="R382" s="146"/>
    </row>
    <row r="383" spans="1:18" x14ac:dyDescent="0.25">
      <c r="A383" s="84"/>
      <c r="B383" s="144"/>
      <c r="C383" s="144"/>
      <c r="D383" s="86"/>
      <c r="E383" s="87"/>
      <c r="F383" s="162" t="str">
        <f t="shared" si="6"/>
        <v/>
      </c>
      <c r="G383" s="155"/>
      <c r="H383" s="163"/>
      <c r="I383" s="88"/>
      <c r="J383" s="154"/>
      <c r="K3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3" s="156"/>
      <c r="M3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3" s="89"/>
      <c r="O383" s="89"/>
      <c r="P383" s="89"/>
      <c r="Q383" s="145"/>
      <c r="R383" s="146"/>
    </row>
    <row r="384" spans="1:18" x14ac:dyDescent="0.25">
      <c r="A384" s="84"/>
      <c r="B384" s="144"/>
      <c r="C384" s="144"/>
      <c r="D384" s="86"/>
      <c r="E384" s="87"/>
      <c r="F384" s="162" t="str">
        <f t="shared" si="6"/>
        <v/>
      </c>
      <c r="G384" s="155"/>
      <c r="H384" s="163"/>
      <c r="I384" s="88"/>
      <c r="J384" s="154"/>
      <c r="K3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4" s="156"/>
      <c r="M3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4" s="89"/>
      <c r="O384" s="89"/>
      <c r="P384" s="89"/>
      <c r="Q384" s="145"/>
      <c r="R384" s="146"/>
    </row>
    <row r="385" spans="1:18" x14ac:dyDescent="0.25">
      <c r="A385" s="84"/>
      <c r="B385" s="144"/>
      <c r="C385" s="144"/>
      <c r="D385" s="86"/>
      <c r="E385" s="87"/>
      <c r="F385" s="162" t="str">
        <f t="shared" si="6"/>
        <v/>
      </c>
      <c r="G385" s="155"/>
      <c r="H385" s="163"/>
      <c r="I385" s="88"/>
      <c r="J385" s="154"/>
      <c r="K3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5" s="156"/>
      <c r="M3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5" s="89"/>
      <c r="O385" s="89"/>
      <c r="P385" s="89"/>
      <c r="Q385" s="145"/>
      <c r="R385" s="146"/>
    </row>
    <row r="386" spans="1:18" x14ac:dyDescent="0.25">
      <c r="A386" s="84"/>
      <c r="B386" s="144"/>
      <c r="C386" s="144"/>
      <c r="D386" s="86"/>
      <c r="E386" s="87"/>
      <c r="F386" s="162" t="str">
        <f t="shared" si="6"/>
        <v/>
      </c>
      <c r="G386" s="155"/>
      <c r="H386" s="163"/>
      <c r="I386" s="88"/>
      <c r="J386" s="154"/>
      <c r="K3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6" s="156"/>
      <c r="M3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6" s="89"/>
      <c r="O386" s="89"/>
      <c r="P386" s="89"/>
      <c r="Q386" s="145"/>
      <c r="R386" s="146"/>
    </row>
    <row r="387" spans="1:18" x14ac:dyDescent="0.25">
      <c r="A387" s="84"/>
      <c r="B387" s="144"/>
      <c r="C387" s="144"/>
      <c r="D387" s="86"/>
      <c r="E387" s="87"/>
      <c r="F387" s="162" t="str">
        <f t="shared" si="6"/>
        <v/>
      </c>
      <c r="G387" s="155"/>
      <c r="H387" s="163"/>
      <c r="I387" s="88"/>
      <c r="J387" s="154"/>
      <c r="K3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7" s="156"/>
      <c r="M3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7" s="89"/>
      <c r="O387" s="89"/>
      <c r="P387" s="89"/>
      <c r="Q387" s="145"/>
      <c r="R387" s="146"/>
    </row>
    <row r="388" spans="1:18" x14ac:dyDescent="0.25">
      <c r="A388" s="84"/>
      <c r="B388" s="144"/>
      <c r="C388" s="144"/>
      <c r="D388" s="86"/>
      <c r="E388" s="87"/>
      <c r="F388" s="162" t="str">
        <f t="shared" si="6"/>
        <v/>
      </c>
      <c r="G388" s="155"/>
      <c r="H388" s="163"/>
      <c r="I388" s="88"/>
      <c r="J388" s="154"/>
      <c r="K3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8" s="156"/>
      <c r="M3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8" s="89"/>
      <c r="O388" s="89"/>
      <c r="P388" s="89"/>
      <c r="Q388" s="145"/>
      <c r="R388" s="146"/>
    </row>
    <row r="389" spans="1:18" x14ac:dyDescent="0.25">
      <c r="A389" s="84"/>
      <c r="B389" s="144"/>
      <c r="C389" s="144"/>
      <c r="D389" s="86"/>
      <c r="E389" s="87"/>
      <c r="F389" s="162" t="str">
        <f t="shared" si="6"/>
        <v/>
      </c>
      <c r="G389" s="155"/>
      <c r="H389" s="163"/>
      <c r="I389" s="88"/>
      <c r="J389" s="154"/>
      <c r="K3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89" s="156"/>
      <c r="M3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89" s="89"/>
      <c r="O389" s="89"/>
      <c r="P389" s="89"/>
      <c r="Q389" s="145"/>
      <c r="R389" s="146"/>
    </row>
    <row r="390" spans="1:18" x14ac:dyDescent="0.25">
      <c r="A390" s="84"/>
      <c r="B390" s="144"/>
      <c r="C390" s="144"/>
      <c r="D390" s="86"/>
      <c r="E390" s="87"/>
      <c r="F390" s="162" t="str">
        <f t="shared" si="6"/>
        <v/>
      </c>
      <c r="G390" s="155"/>
      <c r="H390" s="163"/>
      <c r="I390" s="88"/>
      <c r="J390" s="154"/>
      <c r="K3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0" s="156"/>
      <c r="M3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0" s="89"/>
      <c r="O390" s="89"/>
      <c r="P390" s="89"/>
      <c r="Q390" s="145"/>
      <c r="R390" s="146"/>
    </row>
    <row r="391" spans="1:18" x14ac:dyDescent="0.25">
      <c r="A391" s="84"/>
      <c r="B391" s="144"/>
      <c r="C391" s="144"/>
      <c r="D391" s="86"/>
      <c r="E391" s="87"/>
      <c r="F391" s="162" t="str">
        <f t="shared" si="6"/>
        <v/>
      </c>
      <c r="G391" s="155"/>
      <c r="H391" s="163"/>
      <c r="I391" s="88"/>
      <c r="J391" s="154"/>
      <c r="K3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1" s="156"/>
      <c r="M3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1" s="89"/>
      <c r="O391" s="89"/>
      <c r="P391" s="89"/>
      <c r="Q391" s="145"/>
      <c r="R391" s="146"/>
    </row>
    <row r="392" spans="1:18" x14ac:dyDescent="0.25">
      <c r="A392" s="84"/>
      <c r="B392" s="144"/>
      <c r="C392" s="144"/>
      <c r="D392" s="86"/>
      <c r="E392" s="87"/>
      <c r="F392" s="162" t="str">
        <f t="shared" si="6"/>
        <v/>
      </c>
      <c r="G392" s="155"/>
      <c r="H392" s="163"/>
      <c r="I392" s="88"/>
      <c r="J392" s="154"/>
      <c r="K3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2" s="156"/>
      <c r="M3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2" s="89"/>
      <c r="O392" s="89"/>
      <c r="P392" s="89"/>
      <c r="Q392" s="145"/>
      <c r="R392" s="146"/>
    </row>
    <row r="393" spans="1:18" x14ac:dyDescent="0.25">
      <c r="A393" s="84"/>
      <c r="B393" s="144"/>
      <c r="C393" s="144"/>
      <c r="D393" s="86"/>
      <c r="E393" s="87"/>
      <c r="F393" s="162" t="str">
        <f t="shared" si="6"/>
        <v/>
      </c>
      <c r="G393" s="155"/>
      <c r="H393" s="163"/>
      <c r="I393" s="88"/>
      <c r="J393" s="154"/>
      <c r="K3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3" s="156"/>
      <c r="M3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3" s="89"/>
      <c r="O393" s="89"/>
      <c r="P393" s="89"/>
      <c r="Q393" s="145"/>
      <c r="R393" s="146"/>
    </row>
    <row r="394" spans="1:18" x14ac:dyDescent="0.25">
      <c r="A394" s="84"/>
      <c r="B394" s="144"/>
      <c r="C394" s="144"/>
      <c r="D394" s="86"/>
      <c r="E394" s="87"/>
      <c r="F394" s="162" t="str">
        <f t="shared" si="6"/>
        <v/>
      </c>
      <c r="G394" s="155"/>
      <c r="H394" s="163"/>
      <c r="I394" s="88"/>
      <c r="J394" s="154"/>
      <c r="K3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4" s="156"/>
      <c r="M3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4" s="89"/>
      <c r="O394" s="89"/>
      <c r="P394" s="89"/>
      <c r="Q394" s="145"/>
      <c r="R394" s="146"/>
    </row>
    <row r="395" spans="1:18" x14ac:dyDescent="0.25">
      <c r="A395" s="84"/>
      <c r="B395" s="144"/>
      <c r="C395" s="144"/>
      <c r="D395" s="86"/>
      <c r="E395" s="87"/>
      <c r="F395" s="162" t="str">
        <f t="shared" si="6"/>
        <v/>
      </c>
      <c r="G395" s="155"/>
      <c r="H395" s="163"/>
      <c r="I395" s="88"/>
      <c r="J395" s="154"/>
      <c r="K3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5" s="156"/>
      <c r="M3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5" s="89"/>
      <c r="O395" s="89"/>
      <c r="P395" s="89"/>
      <c r="Q395" s="145"/>
      <c r="R395" s="146"/>
    </row>
    <row r="396" spans="1:18" x14ac:dyDescent="0.25">
      <c r="A396" s="84"/>
      <c r="B396" s="144"/>
      <c r="C396" s="144"/>
      <c r="D396" s="86"/>
      <c r="E396" s="87"/>
      <c r="F396" s="162" t="str">
        <f t="shared" si="6"/>
        <v/>
      </c>
      <c r="G396" s="155"/>
      <c r="H396" s="163"/>
      <c r="I396" s="88"/>
      <c r="J396" s="154"/>
      <c r="K3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6" s="156"/>
      <c r="M3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6" s="89"/>
      <c r="O396" s="89"/>
      <c r="P396" s="89"/>
      <c r="Q396" s="145"/>
      <c r="R396" s="146"/>
    </row>
    <row r="397" spans="1:18" x14ac:dyDescent="0.25">
      <c r="A397" s="84"/>
      <c r="B397" s="144"/>
      <c r="C397" s="144"/>
      <c r="D397" s="86"/>
      <c r="E397" s="87"/>
      <c r="F397" s="162" t="str">
        <f t="shared" si="6"/>
        <v/>
      </c>
      <c r="G397" s="155"/>
      <c r="H397" s="163"/>
      <c r="I397" s="88"/>
      <c r="J397" s="154"/>
      <c r="K3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7" s="156"/>
      <c r="M3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7" s="89"/>
      <c r="O397" s="89"/>
      <c r="P397" s="89"/>
      <c r="Q397" s="145"/>
      <c r="R397" s="146"/>
    </row>
    <row r="398" spans="1:18" x14ac:dyDescent="0.25">
      <c r="A398" s="84"/>
      <c r="B398" s="144"/>
      <c r="C398" s="144"/>
      <c r="D398" s="86"/>
      <c r="E398" s="87"/>
      <c r="F398" s="162" t="str">
        <f t="shared" si="6"/>
        <v/>
      </c>
      <c r="G398" s="155"/>
      <c r="H398" s="163"/>
      <c r="I398" s="88"/>
      <c r="J398" s="154"/>
      <c r="K3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8" s="156"/>
      <c r="M3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8" s="89"/>
      <c r="O398" s="89"/>
      <c r="P398" s="89"/>
      <c r="Q398" s="145"/>
      <c r="R398" s="146"/>
    </row>
    <row r="399" spans="1:18" x14ac:dyDescent="0.25">
      <c r="A399" s="84"/>
      <c r="B399" s="144"/>
      <c r="C399" s="144"/>
      <c r="D399" s="86"/>
      <c r="E399" s="87"/>
      <c r="F399" s="162" t="str">
        <f t="shared" si="6"/>
        <v/>
      </c>
      <c r="G399" s="155"/>
      <c r="H399" s="163"/>
      <c r="I399" s="88"/>
      <c r="J399" s="154"/>
      <c r="K3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399" s="156"/>
      <c r="M3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399" s="89"/>
      <c r="O399" s="89"/>
      <c r="P399" s="89"/>
      <c r="Q399" s="145"/>
      <c r="R399" s="146"/>
    </row>
    <row r="400" spans="1:18" x14ac:dyDescent="0.25">
      <c r="A400" s="84"/>
      <c r="B400" s="144"/>
      <c r="C400" s="144"/>
      <c r="D400" s="86"/>
      <c r="E400" s="87"/>
      <c r="F400" s="162" t="str">
        <f t="shared" si="6"/>
        <v/>
      </c>
      <c r="G400" s="155"/>
      <c r="H400" s="163"/>
      <c r="I400" s="88"/>
      <c r="J400" s="154"/>
      <c r="K4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0" s="156"/>
      <c r="M4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0" s="89"/>
      <c r="O400" s="89"/>
      <c r="P400" s="89"/>
      <c r="Q400" s="145"/>
      <c r="R400" s="146"/>
    </row>
    <row r="401" spans="1:18" x14ac:dyDescent="0.25">
      <c r="A401" s="84"/>
      <c r="B401" s="144"/>
      <c r="C401" s="144"/>
      <c r="D401" s="86"/>
      <c r="E401" s="87"/>
      <c r="F401" s="162" t="str">
        <f t="shared" si="6"/>
        <v/>
      </c>
      <c r="G401" s="155"/>
      <c r="H401" s="163"/>
      <c r="I401" s="88"/>
      <c r="J401" s="154"/>
      <c r="K4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1" s="156"/>
      <c r="M4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1" s="89"/>
      <c r="O401" s="89"/>
      <c r="P401" s="89"/>
      <c r="Q401" s="145"/>
      <c r="R401" s="146"/>
    </row>
    <row r="402" spans="1:18" x14ac:dyDescent="0.25">
      <c r="A402" s="84"/>
      <c r="B402" s="144"/>
      <c r="C402" s="144"/>
      <c r="D402" s="86"/>
      <c r="E402" s="87"/>
      <c r="F402" s="162" t="str">
        <f t="shared" si="6"/>
        <v/>
      </c>
      <c r="G402" s="155"/>
      <c r="H402" s="163"/>
      <c r="I402" s="88"/>
      <c r="J402" s="154"/>
      <c r="K4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2" s="156"/>
      <c r="M4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2" s="89"/>
      <c r="O402" s="89"/>
      <c r="P402" s="89"/>
      <c r="Q402" s="145"/>
      <c r="R402" s="146"/>
    </row>
    <row r="403" spans="1:18" x14ac:dyDescent="0.25">
      <c r="A403" s="84"/>
      <c r="B403" s="144"/>
      <c r="C403" s="144"/>
      <c r="D403" s="86"/>
      <c r="E403" s="87"/>
      <c r="F403" s="162" t="str">
        <f t="shared" si="6"/>
        <v/>
      </c>
      <c r="G403" s="155"/>
      <c r="H403" s="163"/>
      <c r="I403" s="88"/>
      <c r="J403" s="154"/>
      <c r="K4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3" s="156"/>
      <c r="M4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3" s="89"/>
      <c r="O403" s="89"/>
      <c r="P403" s="89"/>
      <c r="Q403" s="145"/>
      <c r="R403" s="146"/>
    </row>
    <row r="404" spans="1:18" x14ac:dyDescent="0.25">
      <c r="A404" s="84"/>
      <c r="B404" s="144"/>
      <c r="C404" s="144"/>
      <c r="D404" s="86"/>
      <c r="E404" s="87"/>
      <c r="F404" s="162" t="str">
        <f t="shared" si="6"/>
        <v/>
      </c>
      <c r="G404" s="155"/>
      <c r="H404" s="163"/>
      <c r="I404" s="88"/>
      <c r="J404" s="154"/>
      <c r="K4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4" s="156"/>
      <c r="M4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4" s="89"/>
      <c r="O404" s="89"/>
      <c r="P404" s="89"/>
      <c r="Q404" s="145"/>
      <c r="R404" s="146"/>
    </row>
    <row r="405" spans="1:18" x14ac:dyDescent="0.25">
      <c r="A405" s="84"/>
      <c r="B405" s="144"/>
      <c r="C405" s="144"/>
      <c r="D405" s="86"/>
      <c r="E405" s="87"/>
      <c r="F405" s="162" t="str">
        <f t="shared" si="6"/>
        <v/>
      </c>
      <c r="G405" s="155"/>
      <c r="H405" s="163"/>
      <c r="I405" s="88"/>
      <c r="J405" s="154"/>
      <c r="K4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5" s="156"/>
      <c r="M4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5" s="89"/>
      <c r="O405" s="89"/>
      <c r="P405" s="89"/>
      <c r="Q405" s="145"/>
      <c r="R405" s="146"/>
    </row>
    <row r="406" spans="1:18" x14ac:dyDescent="0.25">
      <c r="A406" s="84"/>
      <c r="B406" s="144"/>
      <c r="C406" s="144"/>
      <c r="D406" s="86"/>
      <c r="E406" s="87"/>
      <c r="F406" s="162" t="str">
        <f t="shared" ref="F406:F469" si="7">IF(OR(ISBLANK(E406),ISERROR($B$14),ISERROR($B$15))=FALSE,E406+(E406*$B$14+$B$15),"")</f>
        <v/>
      </c>
      <c r="G406" s="155"/>
      <c r="H406" s="163"/>
      <c r="I406" s="88"/>
      <c r="J406" s="154"/>
      <c r="K4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6" s="156"/>
      <c r="M4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6" s="89"/>
      <c r="O406" s="89"/>
      <c r="P406" s="89"/>
      <c r="Q406" s="145"/>
      <c r="R406" s="146"/>
    </row>
    <row r="407" spans="1:18" x14ac:dyDescent="0.25">
      <c r="A407" s="84"/>
      <c r="B407" s="144"/>
      <c r="C407" s="144"/>
      <c r="D407" s="86"/>
      <c r="E407" s="87"/>
      <c r="F407" s="162" t="str">
        <f t="shared" si="7"/>
        <v/>
      </c>
      <c r="G407" s="155"/>
      <c r="H407" s="163"/>
      <c r="I407" s="88"/>
      <c r="J407" s="154"/>
      <c r="K4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7" s="156"/>
      <c r="M4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7" s="89"/>
      <c r="O407" s="89"/>
      <c r="P407" s="89"/>
      <c r="Q407" s="145"/>
      <c r="R407" s="146"/>
    </row>
    <row r="408" spans="1:18" x14ac:dyDescent="0.25">
      <c r="A408" s="84"/>
      <c r="B408" s="144"/>
      <c r="C408" s="144"/>
      <c r="D408" s="86"/>
      <c r="E408" s="87"/>
      <c r="F408" s="162" t="str">
        <f t="shared" si="7"/>
        <v/>
      </c>
      <c r="G408" s="155"/>
      <c r="H408" s="163"/>
      <c r="I408" s="88"/>
      <c r="J408" s="154"/>
      <c r="K4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8" s="156"/>
      <c r="M4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8" s="89"/>
      <c r="O408" s="89"/>
      <c r="P408" s="89"/>
      <c r="Q408" s="145"/>
      <c r="R408" s="146"/>
    </row>
    <row r="409" spans="1:18" x14ac:dyDescent="0.25">
      <c r="A409" s="84"/>
      <c r="B409" s="144"/>
      <c r="C409" s="144"/>
      <c r="D409" s="86"/>
      <c r="E409" s="87"/>
      <c r="F409" s="162" t="str">
        <f t="shared" si="7"/>
        <v/>
      </c>
      <c r="G409" s="155"/>
      <c r="H409" s="163"/>
      <c r="I409" s="88"/>
      <c r="J409" s="154"/>
      <c r="K4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09" s="156"/>
      <c r="M4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09" s="89"/>
      <c r="O409" s="89"/>
      <c r="P409" s="89"/>
      <c r="Q409" s="145"/>
      <c r="R409" s="146"/>
    </row>
    <row r="410" spans="1:18" x14ac:dyDescent="0.25">
      <c r="A410" s="84"/>
      <c r="B410" s="144"/>
      <c r="C410" s="144"/>
      <c r="D410" s="86"/>
      <c r="E410" s="87"/>
      <c r="F410" s="162" t="str">
        <f t="shared" si="7"/>
        <v/>
      </c>
      <c r="G410" s="155"/>
      <c r="H410" s="163"/>
      <c r="I410" s="88"/>
      <c r="J410" s="154"/>
      <c r="K4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0" s="156"/>
      <c r="M4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0" s="89"/>
      <c r="O410" s="89"/>
      <c r="P410" s="89"/>
      <c r="Q410" s="145"/>
      <c r="R410" s="146"/>
    </row>
    <row r="411" spans="1:18" x14ac:dyDescent="0.25">
      <c r="A411" s="84"/>
      <c r="B411" s="144"/>
      <c r="C411" s="144"/>
      <c r="D411" s="86"/>
      <c r="E411" s="87"/>
      <c r="F411" s="162" t="str">
        <f t="shared" si="7"/>
        <v/>
      </c>
      <c r="G411" s="155"/>
      <c r="H411" s="163"/>
      <c r="I411" s="88"/>
      <c r="J411" s="154"/>
      <c r="K4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1" s="156"/>
      <c r="M4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1" s="89"/>
      <c r="O411" s="89"/>
      <c r="P411" s="89"/>
      <c r="Q411" s="145"/>
      <c r="R411" s="146"/>
    </row>
    <row r="412" spans="1:18" x14ac:dyDescent="0.25">
      <c r="A412" s="84"/>
      <c r="B412" s="144"/>
      <c r="C412" s="144"/>
      <c r="D412" s="86"/>
      <c r="E412" s="87"/>
      <c r="F412" s="162" t="str">
        <f t="shared" si="7"/>
        <v/>
      </c>
      <c r="G412" s="155"/>
      <c r="H412" s="163"/>
      <c r="I412" s="88"/>
      <c r="J412" s="154"/>
      <c r="K4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2" s="156"/>
      <c r="M4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2" s="89"/>
      <c r="O412" s="89"/>
      <c r="P412" s="89"/>
      <c r="Q412" s="145"/>
      <c r="R412" s="146"/>
    </row>
    <row r="413" spans="1:18" x14ac:dyDescent="0.25">
      <c r="A413" s="84"/>
      <c r="B413" s="144"/>
      <c r="C413" s="144"/>
      <c r="D413" s="86"/>
      <c r="E413" s="87"/>
      <c r="F413" s="162" t="str">
        <f t="shared" si="7"/>
        <v/>
      </c>
      <c r="G413" s="155"/>
      <c r="H413" s="163"/>
      <c r="I413" s="88"/>
      <c r="J413" s="154"/>
      <c r="K4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3" s="156"/>
      <c r="M4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3" s="89"/>
      <c r="O413" s="89"/>
      <c r="P413" s="89"/>
      <c r="Q413" s="145"/>
      <c r="R413" s="146"/>
    </row>
    <row r="414" spans="1:18" x14ac:dyDescent="0.25">
      <c r="A414" s="84"/>
      <c r="B414" s="144"/>
      <c r="C414" s="144"/>
      <c r="D414" s="86"/>
      <c r="E414" s="87"/>
      <c r="F414" s="162" t="str">
        <f t="shared" si="7"/>
        <v/>
      </c>
      <c r="G414" s="155"/>
      <c r="H414" s="163"/>
      <c r="I414" s="88"/>
      <c r="J414" s="154"/>
      <c r="K4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4" s="156"/>
      <c r="M4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4" s="89"/>
      <c r="O414" s="89"/>
      <c r="P414" s="89"/>
      <c r="Q414" s="145"/>
      <c r="R414" s="146"/>
    </row>
    <row r="415" spans="1:18" x14ac:dyDescent="0.25">
      <c r="A415" s="84"/>
      <c r="B415" s="144"/>
      <c r="C415" s="144"/>
      <c r="D415" s="86"/>
      <c r="E415" s="87"/>
      <c r="F415" s="162" t="str">
        <f t="shared" si="7"/>
        <v/>
      </c>
      <c r="G415" s="155"/>
      <c r="H415" s="163"/>
      <c r="I415" s="88"/>
      <c r="J415" s="154"/>
      <c r="K4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5" s="156"/>
      <c r="M4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5" s="89"/>
      <c r="O415" s="89"/>
      <c r="P415" s="89"/>
      <c r="Q415" s="145"/>
      <c r="R415" s="146"/>
    </row>
    <row r="416" spans="1:18" x14ac:dyDescent="0.25">
      <c r="A416" s="84"/>
      <c r="B416" s="144"/>
      <c r="C416" s="144"/>
      <c r="D416" s="86"/>
      <c r="E416" s="87"/>
      <c r="F416" s="162" t="str">
        <f t="shared" si="7"/>
        <v/>
      </c>
      <c r="G416" s="155"/>
      <c r="H416" s="163"/>
      <c r="I416" s="88"/>
      <c r="J416" s="154"/>
      <c r="K4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6" s="156"/>
      <c r="M4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6" s="89"/>
      <c r="O416" s="89"/>
      <c r="P416" s="89"/>
      <c r="Q416" s="145"/>
      <c r="R416" s="146"/>
    </row>
    <row r="417" spans="1:18" x14ac:dyDescent="0.25">
      <c r="A417" s="84"/>
      <c r="B417" s="144"/>
      <c r="C417" s="144"/>
      <c r="D417" s="86"/>
      <c r="E417" s="87"/>
      <c r="F417" s="162" t="str">
        <f t="shared" si="7"/>
        <v/>
      </c>
      <c r="G417" s="155"/>
      <c r="H417" s="163"/>
      <c r="I417" s="88"/>
      <c r="J417" s="154"/>
      <c r="K4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7" s="156"/>
      <c r="M4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7" s="89"/>
      <c r="O417" s="89"/>
      <c r="P417" s="89"/>
      <c r="Q417" s="145"/>
      <c r="R417" s="146"/>
    </row>
    <row r="418" spans="1:18" x14ac:dyDescent="0.25">
      <c r="A418" s="84"/>
      <c r="B418" s="144"/>
      <c r="C418" s="144"/>
      <c r="D418" s="86"/>
      <c r="E418" s="87"/>
      <c r="F418" s="162" t="str">
        <f t="shared" si="7"/>
        <v/>
      </c>
      <c r="G418" s="155"/>
      <c r="H418" s="163"/>
      <c r="I418" s="88"/>
      <c r="J418" s="154"/>
      <c r="K4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8" s="156"/>
      <c r="M4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8" s="89"/>
      <c r="O418" s="89"/>
      <c r="P418" s="89"/>
      <c r="Q418" s="145"/>
      <c r="R418" s="146"/>
    </row>
    <row r="419" spans="1:18" x14ac:dyDescent="0.25">
      <c r="A419" s="84"/>
      <c r="B419" s="144"/>
      <c r="C419" s="144"/>
      <c r="D419" s="86"/>
      <c r="E419" s="87"/>
      <c r="F419" s="162" t="str">
        <f t="shared" si="7"/>
        <v/>
      </c>
      <c r="G419" s="155"/>
      <c r="H419" s="163"/>
      <c r="I419" s="88"/>
      <c r="J419" s="154"/>
      <c r="K4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19" s="156"/>
      <c r="M4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19" s="89"/>
      <c r="O419" s="89"/>
      <c r="P419" s="89"/>
      <c r="Q419" s="145"/>
      <c r="R419" s="146"/>
    </row>
    <row r="420" spans="1:18" x14ac:dyDescent="0.25">
      <c r="A420" s="84"/>
      <c r="B420" s="144"/>
      <c r="C420" s="144"/>
      <c r="D420" s="86"/>
      <c r="E420" s="87"/>
      <c r="F420" s="162" t="str">
        <f t="shared" si="7"/>
        <v/>
      </c>
      <c r="G420" s="155"/>
      <c r="H420" s="163"/>
      <c r="I420" s="88"/>
      <c r="J420" s="154"/>
      <c r="K4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0" s="156"/>
      <c r="M4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0" s="89"/>
      <c r="O420" s="89"/>
      <c r="P420" s="89"/>
      <c r="Q420" s="145"/>
      <c r="R420" s="146"/>
    </row>
    <row r="421" spans="1:18" x14ac:dyDescent="0.25">
      <c r="A421" s="84"/>
      <c r="B421" s="144"/>
      <c r="C421" s="144"/>
      <c r="D421" s="86"/>
      <c r="E421" s="87"/>
      <c r="F421" s="162" t="str">
        <f t="shared" si="7"/>
        <v/>
      </c>
      <c r="G421" s="155"/>
      <c r="H421" s="163"/>
      <c r="I421" s="88"/>
      <c r="J421" s="154"/>
      <c r="K4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1" s="156"/>
      <c r="M4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1" s="89"/>
      <c r="O421" s="89"/>
      <c r="P421" s="89"/>
      <c r="Q421" s="145"/>
      <c r="R421" s="146"/>
    </row>
    <row r="422" spans="1:18" x14ac:dyDescent="0.25">
      <c r="A422" s="84"/>
      <c r="B422" s="144"/>
      <c r="C422" s="144"/>
      <c r="D422" s="86"/>
      <c r="E422" s="87"/>
      <c r="F422" s="162" t="str">
        <f t="shared" si="7"/>
        <v/>
      </c>
      <c r="G422" s="155"/>
      <c r="H422" s="163"/>
      <c r="I422" s="88"/>
      <c r="J422" s="154"/>
      <c r="K4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2" s="156"/>
      <c r="M4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2" s="89"/>
      <c r="O422" s="89"/>
      <c r="P422" s="89"/>
      <c r="Q422" s="145"/>
      <c r="R422" s="146"/>
    </row>
    <row r="423" spans="1:18" x14ac:dyDescent="0.25">
      <c r="A423" s="84"/>
      <c r="B423" s="144"/>
      <c r="C423" s="144"/>
      <c r="D423" s="86"/>
      <c r="E423" s="87"/>
      <c r="F423" s="162" t="str">
        <f t="shared" si="7"/>
        <v/>
      </c>
      <c r="G423" s="155"/>
      <c r="H423" s="163"/>
      <c r="I423" s="88"/>
      <c r="J423" s="154"/>
      <c r="K4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3" s="156"/>
      <c r="M4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3" s="89"/>
      <c r="O423" s="89"/>
      <c r="P423" s="89"/>
      <c r="Q423" s="145"/>
      <c r="R423" s="146"/>
    </row>
    <row r="424" spans="1:18" x14ac:dyDescent="0.25">
      <c r="A424" s="84"/>
      <c r="B424" s="144"/>
      <c r="C424" s="144"/>
      <c r="D424" s="86"/>
      <c r="E424" s="87"/>
      <c r="F424" s="162" t="str">
        <f t="shared" si="7"/>
        <v/>
      </c>
      <c r="G424" s="155"/>
      <c r="H424" s="163"/>
      <c r="I424" s="88"/>
      <c r="J424" s="154"/>
      <c r="K4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4" s="156"/>
      <c r="M4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4" s="89"/>
      <c r="O424" s="89"/>
      <c r="P424" s="89"/>
      <c r="Q424" s="145"/>
      <c r="R424" s="146"/>
    </row>
    <row r="425" spans="1:18" x14ac:dyDescent="0.25">
      <c r="A425" s="84"/>
      <c r="B425" s="144"/>
      <c r="C425" s="144"/>
      <c r="D425" s="86"/>
      <c r="E425" s="87"/>
      <c r="F425" s="162" t="str">
        <f t="shared" si="7"/>
        <v/>
      </c>
      <c r="G425" s="155"/>
      <c r="H425" s="163"/>
      <c r="I425" s="88"/>
      <c r="J425" s="154"/>
      <c r="K4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5" s="156"/>
      <c r="M4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5" s="89"/>
      <c r="O425" s="89"/>
      <c r="P425" s="89"/>
      <c r="Q425" s="145"/>
      <c r="R425" s="146"/>
    </row>
    <row r="426" spans="1:18" x14ac:dyDescent="0.25">
      <c r="A426" s="84"/>
      <c r="B426" s="144"/>
      <c r="C426" s="144"/>
      <c r="D426" s="86"/>
      <c r="E426" s="87"/>
      <c r="F426" s="162" t="str">
        <f t="shared" si="7"/>
        <v/>
      </c>
      <c r="G426" s="155"/>
      <c r="H426" s="163"/>
      <c r="I426" s="88"/>
      <c r="J426" s="154"/>
      <c r="K4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6" s="156"/>
      <c r="M4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6" s="89"/>
      <c r="O426" s="89"/>
      <c r="P426" s="89"/>
      <c r="Q426" s="145"/>
      <c r="R426" s="146"/>
    </row>
    <row r="427" spans="1:18" x14ac:dyDescent="0.25">
      <c r="A427" s="84"/>
      <c r="B427" s="144"/>
      <c r="C427" s="144"/>
      <c r="D427" s="86"/>
      <c r="E427" s="87"/>
      <c r="F427" s="162" t="str">
        <f t="shared" si="7"/>
        <v/>
      </c>
      <c r="G427" s="155"/>
      <c r="H427" s="163"/>
      <c r="I427" s="88"/>
      <c r="J427" s="154"/>
      <c r="K4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7" s="156"/>
      <c r="M4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7" s="89"/>
      <c r="O427" s="89"/>
      <c r="P427" s="89"/>
      <c r="Q427" s="145"/>
      <c r="R427" s="146"/>
    </row>
    <row r="428" spans="1:18" x14ac:dyDescent="0.25">
      <c r="A428" s="84"/>
      <c r="B428" s="144"/>
      <c r="C428" s="144"/>
      <c r="D428" s="86"/>
      <c r="E428" s="87"/>
      <c r="F428" s="162" t="str">
        <f t="shared" si="7"/>
        <v/>
      </c>
      <c r="G428" s="155"/>
      <c r="H428" s="163"/>
      <c r="I428" s="88"/>
      <c r="J428" s="154"/>
      <c r="K4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8" s="156"/>
      <c r="M4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8" s="89"/>
      <c r="O428" s="89"/>
      <c r="P428" s="89"/>
      <c r="Q428" s="145"/>
      <c r="R428" s="146"/>
    </row>
    <row r="429" spans="1:18" x14ac:dyDescent="0.25">
      <c r="A429" s="84"/>
      <c r="B429" s="144"/>
      <c r="C429" s="144"/>
      <c r="D429" s="86"/>
      <c r="E429" s="87"/>
      <c r="F429" s="162" t="str">
        <f t="shared" si="7"/>
        <v/>
      </c>
      <c r="G429" s="155"/>
      <c r="H429" s="163"/>
      <c r="I429" s="88"/>
      <c r="J429" s="154"/>
      <c r="K4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29" s="156"/>
      <c r="M4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29" s="89"/>
      <c r="O429" s="89"/>
      <c r="P429" s="89"/>
      <c r="Q429" s="145"/>
      <c r="R429" s="146"/>
    </row>
    <row r="430" spans="1:18" x14ac:dyDescent="0.25">
      <c r="A430" s="84"/>
      <c r="B430" s="144"/>
      <c r="C430" s="144"/>
      <c r="D430" s="86"/>
      <c r="E430" s="87"/>
      <c r="F430" s="162" t="str">
        <f t="shared" si="7"/>
        <v/>
      </c>
      <c r="G430" s="155"/>
      <c r="H430" s="163"/>
      <c r="I430" s="88"/>
      <c r="J430" s="154"/>
      <c r="K4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0" s="156"/>
      <c r="M4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0" s="89"/>
      <c r="O430" s="89"/>
      <c r="P430" s="89"/>
      <c r="Q430" s="145"/>
      <c r="R430" s="146"/>
    </row>
    <row r="431" spans="1:18" x14ac:dyDescent="0.25">
      <c r="A431" s="84"/>
      <c r="B431" s="144"/>
      <c r="C431" s="144"/>
      <c r="D431" s="86"/>
      <c r="E431" s="87"/>
      <c r="F431" s="162" t="str">
        <f t="shared" si="7"/>
        <v/>
      </c>
      <c r="G431" s="155"/>
      <c r="H431" s="163"/>
      <c r="I431" s="88"/>
      <c r="J431" s="154"/>
      <c r="K4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1" s="156"/>
      <c r="M4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1" s="89"/>
      <c r="O431" s="89"/>
      <c r="P431" s="89"/>
      <c r="Q431" s="145"/>
      <c r="R431" s="146"/>
    </row>
    <row r="432" spans="1:18" x14ac:dyDescent="0.25">
      <c r="A432" s="84"/>
      <c r="B432" s="144"/>
      <c r="C432" s="144"/>
      <c r="D432" s="86"/>
      <c r="E432" s="87"/>
      <c r="F432" s="162" t="str">
        <f t="shared" si="7"/>
        <v/>
      </c>
      <c r="G432" s="155"/>
      <c r="H432" s="163"/>
      <c r="I432" s="88"/>
      <c r="J432" s="154"/>
      <c r="K4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2" s="156"/>
      <c r="M4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2" s="89"/>
      <c r="O432" s="89"/>
      <c r="P432" s="89"/>
      <c r="Q432" s="145"/>
      <c r="R432" s="146"/>
    </row>
    <row r="433" spans="1:18" x14ac:dyDescent="0.25">
      <c r="A433" s="84"/>
      <c r="B433" s="144"/>
      <c r="C433" s="144"/>
      <c r="D433" s="86"/>
      <c r="E433" s="87"/>
      <c r="F433" s="162" t="str">
        <f t="shared" si="7"/>
        <v/>
      </c>
      <c r="G433" s="155"/>
      <c r="H433" s="163"/>
      <c r="I433" s="88"/>
      <c r="J433" s="154"/>
      <c r="K4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3" s="156"/>
      <c r="M4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3" s="89"/>
      <c r="O433" s="89"/>
      <c r="P433" s="89"/>
      <c r="Q433" s="145"/>
      <c r="R433" s="146"/>
    </row>
    <row r="434" spans="1:18" x14ac:dyDescent="0.25">
      <c r="A434" s="84"/>
      <c r="B434" s="144"/>
      <c r="C434" s="144"/>
      <c r="D434" s="86"/>
      <c r="E434" s="87"/>
      <c r="F434" s="162" t="str">
        <f t="shared" si="7"/>
        <v/>
      </c>
      <c r="G434" s="155"/>
      <c r="H434" s="163"/>
      <c r="I434" s="88"/>
      <c r="J434" s="154"/>
      <c r="K4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4" s="156"/>
      <c r="M4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4" s="89"/>
      <c r="O434" s="89"/>
      <c r="P434" s="89"/>
      <c r="Q434" s="145"/>
      <c r="R434" s="146"/>
    </row>
    <row r="435" spans="1:18" x14ac:dyDescent="0.25">
      <c r="A435" s="84"/>
      <c r="B435" s="144"/>
      <c r="C435" s="144"/>
      <c r="D435" s="86"/>
      <c r="E435" s="87"/>
      <c r="F435" s="162" t="str">
        <f t="shared" si="7"/>
        <v/>
      </c>
      <c r="G435" s="155"/>
      <c r="H435" s="163"/>
      <c r="I435" s="88"/>
      <c r="J435" s="154"/>
      <c r="K4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5" s="156"/>
      <c r="M4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5" s="89"/>
      <c r="O435" s="89"/>
      <c r="P435" s="89"/>
      <c r="Q435" s="145"/>
      <c r="R435" s="146"/>
    </row>
    <row r="436" spans="1:18" x14ac:dyDescent="0.25">
      <c r="A436" s="84"/>
      <c r="B436" s="144"/>
      <c r="C436" s="144"/>
      <c r="D436" s="86"/>
      <c r="E436" s="87"/>
      <c r="F436" s="162" t="str">
        <f t="shared" si="7"/>
        <v/>
      </c>
      <c r="G436" s="155"/>
      <c r="H436" s="163"/>
      <c r="I436" s="88"/>
      <c r="J436" s="154"/>
      <c r="K4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6" s="156"/>
      <c r="M4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6" s="89"/>
      <c r="O436" s="89"/>
      <c r="P436" s="89"/>
      <c r="Q436" s="145"/>
      <c r="R436" s="146"/>
    </row>
    <row r="437" spans="1:18" x14ac:dyDescent="0.25">
      <c r="A437" s="84"/>
      <c r="B437" s="144"/>
      <c r="C437" s="144"/>
      <c r="D437" s="86"/>
      <c r="E437" s="87"/>
      <c r="F437" s="162" t="str">
        <f t="shared" si="7"/>
        <v/>
      </c>
      <c r="G437" s="155"/>
      <c r="H437" s="163"/>
      <c r="I437" s="88"/>
      <c r="J437" s="154"/>
      <c r="K4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7" s="156"/>
      <c r="M4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7" s="89"/>
      <c r="O437" s="89"/>
      <c r="P437" s="89"/>
      <c r="Q437" s="145"/>
      <c r="R437" s="146"/>
    </row>
    <row r="438" spans="1:18" x14ac:dyDescent="0.25">
      <c r="A438" s="84"/>
      <c r="B438" s="144"/>
      <c r="C438" s="144"/>
      <c r="D438" s="86"/>
      <c r="E438" s="87"/>
      <c r="F438" s="162" t="str">
        <f t="shared" si="7"/>
        <v/>
      </c>
      <c r="G438" s="155"/>
      <c r="H438" s="163"/>
      <c r="I438" s="88"/>
      <c r="J438" s="154"/>
      <c r="K4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8" s="156"/>
      <c r="M4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8" s="89"/>
      <c r="O438" s="89"/>
      <c r="P438" s="89"/>
      <c r="Q438" s="145"/>
      <c r="R438" s="146"/>
    </row>
    <row r="439" spans="1:18" x14ac:dyDescent="0.25">
      <c r="A439" s="84"/>
      <c r="B439" s="144"/>
      <c r="C439" s="144"/>
      <c r="D439" s="86"/>
      <c r="E439" s="87"/>
      <c r="F439" s="162" t="str">
        <f t="shared" si="7"/>
        <v/>
      </c>
      <c r="G439" s="155"/>
      <c r="H439" s="163"/>
      <c r="I439" s="88"/>
      <c r="J439" s="154"/>
      <c r="K4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39" s="156"/>
      <c r="M4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39" s="89"/>
      <c r="O439" s="89"/>
      <c r="P439" s="89"/>
      <c r="Q439" s="145"/>
      <c r="R439" s="146"/>
    </row>
    <row r="440" spans="1:18" x14ac:dyDescent="0.25">
      <c r="A440" s="84"/>
      <c r="B440" s="144"/>
      <c r="C440" s="144"/>
      <c r="D440" s="86"/>
      <c r="E440" s="87"/>
      <c r="F440" s="162" t="str">
        <f t="shared" si="7"/>
        <v/>
      </c>
      <c r="G440" s="155"/>
      <c r="H440" s="163"/>
      <c r="I440" s="88"/>
      <c r="J440" s="154"/>
      <c r="K4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0" s="156"/>
      <c r="M4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0" s="89"/>
      <c r="O440" s="89"/>
      <c r="P440" s="89"/>
      <c r="Q440" s="145"/>
      <c r="R440" s="146"/>
    </row>
    <row r="441" spans="1:18" x14ac:dyDescent="0.25">
      <c r="A441" s="84"/>
      <c r="B441" s="144"/>
      <c r="C441" s="144"/>
      <c r="D441" s="86"/>
      <c r="E441" s="87"/>
      <c r="F441" s="162" t="str">
        <f t="shared" si="7"/>
        <v/>
      </c>
      <c r="G441" s="155"/>
      <c r="H441" s="163"/>
      <c r="I441" s="88"/>
      <c r="J441" s="154"/>
      <c r="K4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1" s="156"/>
      <c r="M4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1" s="89"/>
      <c r="O441" s="89"/>
      <c r="P441" s="89"/>
      <c r="Q441" s="145"/>
      <c r="R441" s="146"/>
    </row>
    <row r="442" spans="1:18" x14ac:dyDescent="0.25">
      <c r="A442" s="84"/>
      <c r="B442" s="144"/>
      <c r="C442" s="144"/>
      <c r="D442" s="86"/>
      <c r="E442" s="87"/>
      <c r="F442" s="162" t="str">
        <f t="shared" si="7"/>
        <v/>
      </c>
      <c r="G442" s="155"/>
      <c r="H442" s="163"/>
      <c r="I442" s="88"/>
      <c r="J442" s="154"/>
      <c r="K4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2" s="156"/>
      <c r="M4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2" s="89"/>
      <c r="O442" s="89"/>
      <c r="P442" s="89"/>
      <c r="Q442" s="145"/>
      <c r="R442" s="146"/>
    </row>
    <row r="443" spans="1:18" x14ac:dyDescent="0.25">
      <c r="A443" s="84"/>
      <c r="B443" s="144"/>
      <c r="C443" s="144"/>
      <c r="D443" s="86"/>
      <c r="E443" s="87"/>
      <c r="F443" s="162" t="str">
        <f t="shared" si="7"/>
        <v/>
      </c>
      <c r="G443" s="155"/>
      <c r="H443" s="163"/>
      <c r="I443" s="88"/>
      <c r="J443" s="154"/>
      <c r="K4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3" s="156"/>
      <c r="M4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3" s="89"/>
      <c r="O443" s="89"/>
      <c r="P443" s="89"/>
      <c r="Q443" s="145"/>
      <c r="R443" s="146"/>
    </row>
    <row r="444" spans="1:18" x14ac:dyDescent="0.25">
      <c r="A444" s="84"/>
      <c r="B444" s="144"/>
      <c r="C444" s="144"/>
      <c r="D444" s="86"/>
      <c r="E444" s="87"/>
      <c r="F444" s="162" t="str">
        <f t="shared" si="7"/>
        <v/>
      </c>
      <c r="G444" s="155"/>
      <c r="H444" s="163"/>
      <c r="I444" s="88"/>
      <c r="J444" s="154"/>
      <c r="K4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4" s="156"/>
      <c r="M4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4" s="89"/>
      <c r="O444" s="89"/>
      <c r="P444" s="89"/>
      <c r="Q444" s="145"/>
      <c r="R444" s="146"/>
    </row>
    <row r="445" spans="1:18" x14ac:dyDescent="0.25">
      <c r="A445" s="84"/>
      <c r="B445" s="144"/>
      <c r="C445" s="144"/>
      <c r="D445" s="86"/>
      <c r="E445" s="87"/>
      <c r="F445" s="162" t="str">
        <f t="shared" si="7"/>
        <v/>
      </c>
      <c r="G445" s="155"/>
      <c r="H445" s="163"/>
      <c r="I445" s="88"/>
      <c r="J445" s="154"/>
      <c r="K4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5" s="156"/>
      <c r="M4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5" s="89"/>
      <c r="O445" s="89"/>
      <c r="P445" s="89"/>
      <c r="Q445" s="145"/>
      <c r="R445" s="146"/>
    </row>
    <row r="446" spans="1:18" x14ac:dyDescent="0.25">
      <c r="A446" s="84"/>
      <c r="B446" s="144"/>
      <c r="C446" s="144"/>
      <c r="D446" s="86"/>
      <c r="E446" s="87"/>
      <c r="F446" s="162" t="str">
        <f t="shared" si="7"/>
        <v/>
      </c>
      <c r="G446" s="155"/>
      <c r="H446" s="163"/>
      <c r="I446" s="88"/>
      <c r="J446" s="154"/>
      <c r="K4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6" s="156"/>
      <c r="M4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6" s="89"/>
      <c r="O446" s="89"/>
      <c r="P446" s="89"/>
      <c r="Q446" s="145"/>
      <c r="R446" s="146"/>
    </row>
    <row r="447" spans="1:18" x14ac:dyDescent="0.25">
      <c r="A447" s="84"/>
      <c r="B447" s="144"/>
      <c r="C447" s="144"/>
      <c r="D447" s="86"/>
      <c r="E447" s="87"/>
      <c r="F447" s="162" t="str">
        <f t="shared" si="7"/>
        <v/>
      </c>
      <c r="G447" s="155"/>
      <c r="H447" s="163"/>
      <c r="I447" s="88"/>
      <c r="J447" s="154"/>
      <c r="K4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7" s="156"/>
      <c r="M4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7" s="89"/>
      <c r="O447" s="89"/>
      <c r="P447" s="89"/>
      <c r="Q447" s="145"/>
      <c r="R447" s="146"/>
    </row>
    <row r="448" spans="1:18" x14ac:dyDescent="0.25">
      <c r="A448" s="84"/>
      <c r="B448" s="144"/>
      <c r="C448" s="144"/>
      <c r="D448" s="86"/>
      <c r="E448" s="87"/>
      <c r="F448" s="162" t="str">
        <f t="shared" si="7"/>
        <v/>
      </c>
      <c r="G448" s="155"/>
      <c r="H448" s="163"/>
      <c r="I448" s="88"/>
      <c r="J448" s="154"/>
      <c r="K4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8" s="156"/>
      <c r="M4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8" s="89"/>
      <c r="O448" s="89"/>
      <c r="P448" s="89"/>
      <c r="Q448" s="145"/>
      <c r="R448" s="146"/>
    </row>
    <row r="449" spans="1:18" x14ac:dyDescent="0.25">
      <c r="A449" s="84"/>
      <c r="B449" s="144"/>
      <c r="C449" s="144"/>
      <c r="D449" s="86"/>
      <c r="E449" s="87"/>
      <c r="F449" s="162" t="str">
        <f t="shared" si="7"/>
        <v/>
      </c>
      <c r="G449" s="155"/>
      <c r="H449" s="163"/>
      <c r="I449" s="88"/>
      <c r="J449" s="154"/>
      <c r="K4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49" s="156"/>
      <c r="M4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49" s="89"/>
      <c r="O449" s="89"/>
      <c r="P449" s="89"/>
      <c r="Q449" s="145"/>
      <c r="R449" s="146"/>
    </row>
    <row r="450" spans="1:18" x14ac:dyDescent="0.25">
      <c r="A450" s="84"/>
      <c r="B450" s="144"/>
      <c r="C450" s="144"/>
      <c r="D450" s="86"/>
      <c r="E450" s="87"/>
      <c r="F450" s="162" t="str">
        <f t="shared" si="7"/>
        <v/>
      </c>
      <c r="G450" s="155"/>
      <c r="H450" s="163"/>
      <c r="I450" s="88"/>
      <c r="J450" s="154"/>
      <c r="K4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0" s="156"/>
      <c r="M4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0" s="89"/>
      <c r="O450" s="89"/>
      <c r="P450" s="89"/>
      <c r="Q450" s="145"/>
      <c r="R450" s="146"/>
    </row>
    <row r="451" spans="1:18" x14ac:dyDescent="0.25">
      <c r="A451" s="84"/>
      <c r="B451" s="144"/>
      <c r="C451" s="144"/>
      <c r="D451" s="86"/>
      <c r="E451" s="87"/>
      <c r="F451" s="162" t="str">
        <f t="shared" si="7"/>
        <v/>
      </c>
      <c r="G451" s="155"/>
      <c r="H451" s="163"/>
      <c r="I451" s="88"/>
      <c r="J451" s="154"/>
      <c r="K4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1" s="156"/>
      <c r="M4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1" s="89"/>
      <c r="O451" s="89"/>
      <c r="P451" s="89"/>
      <c r="Q451" s="145"/>
      <c r="R451" s="146"/>
    </row>
    <row r="452" spans="1:18" x14ac:dyDescent="0.25">
      <c r="A452" s="84"/>
      <c r="B452" s="144"/>
      <c r="C452" s="144"/>
      <c r="D452" s="86"/>
      <c r="E452" s="87"/>
      <c r="F452" s="162" t="str">
        <f t="shared" si="7"/>
        <v/>
      </c>
      <c r="G452" s="155"/>
      <c r="H452" s="163"/>
      <c r="I452" s="88"/>
      <c r="J452" s="154"/>
      <c r="K4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2" s="156"/>
      <c r="M4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2" s="89"/>
      <c r="O452" s="89"/>
      <c r="P452" s="89"/>
      <c r="Q452" s="145"/>
      <c r="R452" s="146"/>
    </row>
    <row r="453" spans="1:18" x14ac:dyDescent="0.25">
      <c r="A453" s="84"/>
      <c r="B453" s="144"/>
      <c r="C453" s="144"/>
      <c r="D453" s="86"/>
      <c r="E453" s="87"/>
      <c r="F453" s="162" t="str">
        <f t="shared" si="7"/>
        <v/>
      </c>
      <c r="G453" s="155"/>
      <c r="H453" s="163"/>
      <c r="I453" s="88"/>
      <c r="J453" s="154"/>
      <c r="K4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3" s="156"/>
      <c r="M4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3" s="89"/>
      <c r="O453" s="89"/>
      <c r="P453" s="89"/>
      <c r="Q453" s="145"/>
      <c r="R453" s="146"/>
    </row>
    <row r="454" spans="1:18" x14ac:dyDescent="0.25">
      <c r="A454" s="84"/>
      <c r="B454" s="144"/>
      <c r="C454" s="144"/>
      <c r="D454" s="86"/>
      <c r="E454" s="87"/>
      <c r="F454" s="162" t="str">
        <f t="shared" si="7"/>
        <v/>
      </c>
      <c r="G454" s="155"/>
      <c r="H454" s="163"/>
      <c r="I454" s="88"/>
      <c r="J454" s="154"/>
      <c r="K4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4" s="156"/>
      <c r="M4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4" s="89"/>
      <c r="O454" s="89"/>
      <c r="P454" s="89"/>
      <c r="Q454" s="145"/>
      <c r="R454" s="146"/>
    </row>
    <row r="455" spans="1:18" x14ac:dyDescent="0.25">
      <c r="A455" s="84"/>
      <c r="B455" s="144"/>
      <c r="C455" s="144"/>
      <c r="D455" s="86"/>
      <c r="E455" s="87"/>
      <c r="F455" s="162" t="str">
        <f t="shared" si="7"/>
        <v/>
      </c>
      <c r="G455" s="155"/>
      <c r="H455" s="163"/>
      <c r="I455" s="88"/>
      <c r="J455" s="154"/>
      <c r="K4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5" s="156"/>
      <c r="M4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5" s="89"/>
      <c r="O455" s="89"/>
      <c r="P455" s="89"/>
      <c r="Q455" s="145"/>
      <c r="R455" s="146"/>
    </row>
    <row r="456" spans="1:18" x14ac:dyDescent="0.25">
      <c r="A456" s="84"/>
      <c r="B456" s="144"/>
      <c r="C456" s="144"/>
      <c r="D456" s="86"/>
      <c r="E456" s="87"/>
      <c r="F456" s="162" t="str">
        <f t="shared" si="7"/>
        <v/>
      </c>
      <c r="G456" s="155"/>
      <c r="H456" s="163"/>
      <c r="I456" s="88"/>
      <c r="J456" s="154"/>
      <c r="K4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6" s="156"/>
      <c r="M4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6" s="89"/>
      <c r="O456" s="89"/>
      <c r="P456" s="89"/>
      <c r="Q456" s="145"/>
      <c r="R456" s="146"/>
    </row>
    <row r="457" spans="1:18" x14ac:dyDescent="0.25">
      <c r="A457" s="84"/>
      <c r="B457" s="144"/>
      <c r="C457" s="144"/>
      <c r="D457" s="86"/>
      <c r="E457" s="87"/>
      <c r="F457" s="162" t="str">
        <f t="shared" si="7"/>
        <v/>
      </c>
      <c r="G457" s="155"/>
      <c r="H457" s="163"/>
      <c r="I457" s="88"/>
      <c r="J457" s="154"/>
      <c r="K4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7" s="156"/>
      <c r="M4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7" s="89"/>
      <c r="O457" s="89"/>
      <c r="P457" s="89"/>
      <c r="Q457" s="145"/>
      <c r="R457" s="146"/>
    </row>
    <row r="458" spans="1:18" x14ac:dyDescent="0.25">
      <c r="A458" s="84"/>
      <c r="B458" s="144"/>
      <c r="C458" s="144"/>
      <c r="D458" s="86"/>
      <c r="E458" s="87"/>
      <c r="F458" s="162" t="str">
        <f t="shared" si="7"/>
        <v/>
      </c>
      <c r="G458" s="155"/>
      <c r="H458" s="163"/>
      <c r="I458" s="88"/>
      <c r="J458" s="154"/>
      <c r="K4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8" s="156"/>
      <c r="M4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8" s="89"/>
      <c r="O458" s="89"/>
      <c r="P458" s="89"/>
      <c r="Q458" s="145"/>
      <c r="R458" s="146"/>
    </row>
    <row r="459" spans="1:18" x14ac:dyDescent="0.25">
      <c r="A459" s="84"/>
      <c r="B459" s="144"/>
      <c r="C459" s="144"/>
      <c r="D459" s="86"/>
      <c r="E459" s="87"/>
      <c r="F459" s="162" t="str">
        <f t="shared" si="7"/>
        <v/>
      </c>
      <c r="G459" s="155"/>
      <c r="H459" s="163"/>
      <c r="I459" s="88"/>
      <c r="J459" s="154"/>
      <c r="K4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59" s="156"/>
      <c r="M4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59" s="89"/>
      <c r="O459" s="89"/>
      <c r="P459" s="89"/>
      <c r="Q459" s="145"/>
      <c r="R459" s="146"/>
    </row>
    <row r="460" spans="1:18" x14ac:dyDescent="0.25">
      <c r="A460" s="84"/>
      <c r="B460" s="144"/>
      <c r="C460" s="144"/>
      <c r="D460" s="86"/>
      <c r="E460" s="87"/>
      <c r="F460" s="162" t="str">
        <f t="shared" si="7"/>
        <v/>
      </c>
      <c r="G460" s="155"/>
      <c r="H460" s="163"/>
      <c r="I460" s="88"/>
      <c r="J460" s="154"/>
      <c r="K4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0" s="156"/>
      <c r="M4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0" s="89"/>
      <c r="O460" s="89"/>
      <c r="P460" s="89"/>
      <c r="Q460" s="145"/>
      <c r="R460" s="146"/>
    </row>
    <row r="461" spans="1:18" x14ac:dyDescent="0.25">
      <c r="A461" s="84"/>
      <c r="B461" s="144"/>
      <c r="C461" s="144"/>
      <c r="D461" s="86"/>
      <c r="E461" s="87"/>
      <c r="F461" s="162" t="str">
        <f t="shared" si="7"/>
        <v/>
      </c>
      <c r="G461" s="155"/>
      <c r="H461" s="163"/>
      <c r="I461" s="88"/>
      <c r="J461" s="154"/>
      <c r="K4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1" s="156"/>
      <c r="M4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1" s="89"/>
      <c r="O461" s="89"/>
      <c r="P461" s="89"/>
      <c r="Q461" s="145"/>
      <c r="R461" s="146"/>
    </row>
    <row r="462" spans="1:18" x14ac:dyDescent="0.25">
      <c r="A462" s="84"/>
      <c r="B462" s="144"/>
      <c r="C462" s="144"/>
      <c r="D462" s="86"/>
      <c r="E462" s="87"/>
      <c r="F462" s="162" t="str">
        <f t="shared" si="7"/>
        <v/>
      </c>
      <c r="G462" s="155"/>
      <c r="H462" s="163"/>
      <c r="I462" s="88"/>
      <c r="J462" s="154"/>
      <c r="K4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2" s="156"/>
      <c r="M4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2" s="89"/>
      <c r="O462" s="89"/>
      <c r="P462" s="89"/>
      <c r="Q462" s="145"/>
      <c r="R462" s="146"/>
    </row>
    <row r="463" spans="1:18" x14ac:dyDescent="0.25">
      <c r="A463" s="84"/>
      <c r="B463" s="144"/>
      <c r="C463" s="144"/>
      <c r="D463" s="86"/>
      <c r="E463" s="87"/>
      <c r="F463" s="162" t="str">
        <f t="shared" si="7"/>
        <v/>
      </c>
      <c r="G463" s="155"/>
      <c r="H463" s="163"/>
      <c r="I463" s="88"/>
      <c r="J463" s="154"/>
      <c r="K4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3" s="156"/>
      <c r="M4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3" s="89"/>
      <c r="O463" s="89"/>
      <c r="P463" s="89"/>
      <c r="Q463" s="145"/>
      <c r="R463" s="146"/>
    </row>
    <row r="464" spans="1:18" x14ac:dyDescent="0.25">
      <c r="A464" s="84"/>
      <c r="B464" s="144"/>
      <c r="C464" s="144"/>
      <c r="D464" s="86"/>
      <c r="E464" s="87"/>
      <c r="F464" s="162" t="str">
        <f t="shared" si="7"/>
        <v/>
      </c>
      <c r="G464" s="155"/>
      <c r="H464" s="163"/>
      <c r="I464" s="88"/>
      <c r="J464" s="154"/>
      <c r="K4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4" s="156"/>
      <c r="M4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4" s="89"/>
      <c r="O464" s="89"/>
      <c r="P464" s="89"/>
      <c r="Q464" s="145"/>
      <c r="R464" s="146"/>
    </row>
    <row r="465" spans="1:18" x14ac:dyDescent="0.25">
      <c r="A465" s="84"/>
      <c r="B465" s="144"/>
      <c r="C465" s="144"/>
      <c r="D465" s="86"/>
      <c r="E465" s="87"/>
      <c r="F465" s="162" t="str">
        <f t="shared" si="7"/>
        <v/>
      </c>
      <c r="G465" s="155"/>
      <c r="H465" s="163"/>
      <c r="I465" s="88"/>
      <c r="J465" s="154"/>
      <c r="K4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5" s="156"/>
      <c r="M4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5" s="89"/>
      <c r="O465" s="89"/>
      <c r="P465" s="89"/>
      <c r="Q465" s="145"/>
      <c r="R465" s="146"/>
    </row>
    <row r="466" spans="1:18" x14ac:dyDescent="0.25">
      <c r="A466" s="84"/>
      <c r="B466" s="144"/>
      <c r="C466" s="144"/>
      <c r="D466" s="86"/>
      <c r="E466" s="87"/>
      <c r="F466" s="162" t="str">
        <f t="shared" si="7"/>
        <v/>
      </c>
      <c r="G466" s="155"/>
      <c r="H466" s="163"/>
      <c r="I466" s="88"/>
      <c r="J466" s="154"/>
      <c r="K4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6" s="156"/>
      <c r="M4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6" s="89"/>
      <c r="O466" s="89"/>
      <c r="P466" s="89"/>
      <c r="Q466" s="145"/>
      <c r="R466" s="146"/>
    </row>
    <row r="467" spans="1:18" x14ac:dyDescent="0.25">
      <c r="A467" s="84"/>
      <c r="B467" s="144"/>
      <c r="C467" s="144"/>
      <c r="D467" s="86"/>
      <c r="E467" s="87"/>
      <c r="F467" s="162" t="str">
        <f t="shared" si="7"/>
        <v/>
      </c>
      <c r="G467" s="155"/>
      <c r="H467" s="163"/>
      <c r="I467" s="88"/>
      <c r="J467" s="154"/>
      <c r="K4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7" s="156"/>
      <c r="M4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7" s="89"/>
      <c r="O467" s="89"/>
      <c r="P467" s="89"/>
      <c r="Q467" s="145"/>
      <c r="R467" s="146"/>
    </row>
    <row r="468" spans="1:18" x14ac:dyDescent="0.25">
      <c r="A468" s="84"/>
      <c r="B468" s="144"/>
      <c r="C468" s="144"/>
      <c r="D468" s="86"/>
      <c r="E468" s="87"/>
      <c r="F468" s="162" t="str">
        <f t="shared" si="7"/>
        <v/>
      </c>
      <c r="G468" s="155"/>
      <c r="H468" s="163"/>
      <c r="I468" s="88"/>
      <c r="J468" s="154"/>
      <c r="K4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8" s="156"/>
      <c r="M4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8" s="89"/>
      <c r="O468" s="89"/>
      <c r="P468" s="89"/>
      <c r="Q468" s="145"/>
      <c r="R468" s="146"/>
    </row>
    <row r="469" spans="1:18" x14ac:dyDescent="0.25">
      <c r="A469" s="84"/>
      <c r="B469" s="144"/>
      <c r="C469" s="144"/>
      <c r="D469" s="86"/>
      <c r="E469" s="87"/>
      <c r="F469" s="162" t="str">
        <f t="shared" si="7"/>
        <v/>
      </c>
      <c r="G469" s="155"/>
      <c r="H469" s="163"/>
      <c r="I469" s="88"/>
      <c r="J469" s="154"/>
      <c r="K4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69" s="156"/>
      <c r="M4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69" s="89"/>
      <c r="O469" s="89"/>
      <c r="P469" s="89"/>
      <c r="Q469" s="145"/>
      <c r="R469" s="146"/>
    </row>
    <row r="470" spans="1:18" x14ac:dyDescent="0.25">
      <c r="A470" s="84"/>
      <c r="B470" s="144"/>
      <c r="C470" s="144"/>
      <c r="D470" s="86"/>
      <c r="E470" s="87"/>
      <c r="F470" s="162" t="str">
        <f t="shared" ref="F470:F533" si="8">IF(OR(ISBLANK(E470),ISERROR($B$14),ISERROR($B$15))=FALSE,E470+(E470*$B$14+$B$15),"")</f>
        <v/>
      </c>
      <c r="G470" s="155"/>
      <c r="H470" s="163"/>
      <c r="I470" s="88"/>
      <c r="J470" s="154"/>
      <c r="K4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0" s="156"/>
      <c r="M4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0" s="89"/>
      <c r="O470" s="89"/>
      <c r="P470" s="89"/>
      <c r="Q470" s="145"/>
      <c r="R470" s="146"/>
    </row>
    <row r="471" spans="1:18" x14ac:dyDescent="0.25">
      <c r="A471" s="84"/>
      <c r="B471" s="144"/>
      <c r="C471" s="144"/>
      <c r="D471" s="86"/>
      <c r="E471" s="87"/>
      <c r="F471" s="162" t="str">
        <f t="shared" si="8"/>
        <v/>
      </c>
      <c r="G471" s="155"/>
      <c r="H471" s="163"/>
      <c r="I471" s="88"/>
      <c r="J471" s="154"/>
      <c r="K4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1" s="156"/>
      <c r="M4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1" s="89"/>
      <c r="O471" s="89"/>
      <c r="P471" s="89"/>
      <c r="Q471" s="145"/>
      <c r="R471" s="146"/>
    </row>
    <row r="472" spans="1:18" x14ac:dyDescent="0.25">
      <c r="A472" s="84"/>
      <c r="B472" s="144"/>
      <c r="C472" s="144"/>
      <c r="D472" s="86"/>
      <c r="E472" s="87"/>
      <c r="F472" s="162" t="str">
        <f t="shared" si="8"/>
        <v/>
      </c>
      <c r="G472" s="155"/>
      <c r="H472" s="163"/>
      <c r="I472" s="88"/>
      <c r="J472" s="154"/>
      <c r="K4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2" s="156"/>
      <c r="M4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2" s="89"/>
      <c r="O472" s="89"/>
      <c r="P472" s="89"/>
      <c r="Q472" s="145"/>
      <c r="R472" s="146"/>
    </row>
    <row r="473" spans="1:18" x14ac:dyDescent="0.25">
      <c r="A473" s="84"/>
      <c r="B473" s="144"/>
      <c r="C473" s="144"/>
      <c r="D473" s="86"/>
      <c r="E473" s="87"/>
      <c r="F473" s="162" t="str">
        <f t="shared" si="8"/>
        <v/>
      </c>
      <c r="G473" s="155"/>
      <c r="H473" s="163"/>
      <c r="I473" s="88"/>
      <c r="J473" s="154"/>
      <c r="K4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3" s="156"/>
      <c r="M4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3" s="89"/>
      <c r="O473" s="89"/>
      <c r="P473" s="89"/>
      <c r="Q473" s="145"/>
      <c r="R473" s="146"/>
    </row>
    <row r="474" spans="1:18" x14ac:dyDescent="0.25">
      <c r="A474" s="84"/>
      <c r="B474" s="144"/>
      <c r="C474" s="144"/>
      <c r="D474" s="86"/>
      <c r="E474" s="87"/>
      <c r="F474" s="162" t="str">
        <f t="shared" si="8"/>
        <v/>
      </c>
      <c r="G474" s="155"/>
      <c r="H474" s="163"/>
      <c r="I474" s="88"/>
      <c r="J474" s="154"/>
      <c r="K4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4" s="156"/>
      <c r="M4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4" s="89"/>
      <c r="O474" s="89"/>
      <c r="P474" s="89"/>
      <c r="Q474" s="145"/>
      <c r="R474" s="146"/>
    </row>
    <row r="475" spans="1:18" x14ac:dyDescent="0.25">
      <c r="A475" s="84"/>
      <c r="B475" s="144"/>
      <c r="C475" s="144"/>
      <c r="D475" s="86"/>
      <c r="E475" s="87"/>
      <c r="F475" s="162" t="str">
        <f t="shared" si="8"/>
        <v/>
      </c>
      <c r="G475" s="155"/>
      <c r="H475" s="163"/>
      <c r="I475" s="88"/>
      <c r="J475" s="154"/>
      <c r="K4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5" s="156"/>
      <c r="M4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5" s="89"/>
      <c r="O475" s="89"/>
      <c r="P475" s="89"/>
      <c r="Q475" s="145"/>
      <c r="R475" s="146"/>
    </row>
    <row r="476" spans="1:18" x14ac:dyDescent="0.25">
      <c r="A476" s="84"/>
      <c r="B476" s="144"/>
      <c r="C476" s="144"/>
      <c r="D476" s="86"/>
      <c r="E476" s="87"/>
      <c r="F476" s="162" t="str">
        <f t="shared" si="8"/>
        <v/>
      </c>
      <c r="G476" s="155"/>
      <c r="H476" s="163"/>
      <c r="I476" s="88"/>
      <c r="J476" s="154"/>
      <c r="K4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6" s="156"/>
      <c r="M4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6" s="89"/>
      <c r="O476" s="89"/>
      <c r="P476" s="89"/>
      <c r="Q476" s="145"/>
      <c r="R476" s="146"/>
    </row>
    <row r="477" spans="1:18" x14ac:dyDescent="0.25">
      <c r="A477" s="84"/>
      <c r="B477" s="144"/>
      <c r="C477" s="144"/>
      <c r="D477" s="86"/>
      <c r="E477" s="87"/>
      <c r="F477" s="162" t="str">
        <f t="shared" si="8"/>
        <v/>
      </c>
      <c r="G477" s="155"/>
      <c r="H477" s="163"/>
      <c r="I477" s="88"/>
      <c r="J477" s="154"/>
      <c r="K4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7" s="156"/>
      <c r="M4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7" s="89"/>
      <c r="O477" s="89"/>
      <c r="P477" s="89"/>
      <c r="Q477" s="145"/>
      <c r="R477" s="146"/>
    </row>
    <row r="478" spans="1:18" x14ac:dyDescent="0.25">
      <c r="A478" s="84"/>
      <c r="B478" s="144"/>
      <c r="C478" s="144"/>
      <c r="D478" s="86"/>
      <c r="E478" s="87"/>
      <c r="F478" s="162" t="str">
        <f t="shared" si="8"/>
        <v/>
      </c>
      <c r="G478" s="155"/>
      <c r="H478" s="163"/>
      <c r="I478" s="88"/>
      <c r="J478" s="154"/>
      <c r="K4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8" s="156"/>
      <c r="M4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8" s="89"/>
      <c r="O478" s="89"/>
      <c r="P478" s="89"/>
      <c r="Q478" s="145"/>
      <c r="R478" s="146"/>
    </row>
    <row r="479" spans="1:18" x14ac:dyDescent="0.25">
      <c r="A479" s="84"/>
      <c r="B479" s="144"/>
      <c r="C479" s="144"/>
      <c r="D479" s="86"/>
      <c r="E479" s="87"/>
      <c r="F479" s="162" t="str">
        <f t="shared" si="8"/>
        <v/>
      </c>
      <c r="G479" s="155"/>
      <c r="H479" s="163"/>
      <c r="I479" s="88"/>
      <c r="J479" s="154"/>
      <c r="K4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79" s="156"/>
      <c r="M4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79" s="89"/>
      <c r="O479" s="89"/>
      <c r="P479" s="89"/>
      <c r="Q479" s="145"/>
      <c r="R479" s="146"/>
    </row>
    <row r="480" spans="1:18" x14ac:dyDescent="0.25">
      <c r="A480" s="84"/>
      <c r="B480" s="144"/>
      <c r="C480" s="144"/>
      <c r="D480" s="86"/>
      <c r="E480" s="87"/>
      <c r="F480" s="162" t="str">
        <f t="shared" si="8"/>
        <v/>
      </c>
      <c r="G480" s="155"/>
      <c r="H480" s="163"/>
      <c r="I480" s="88"/>
      <c r="J480" s="154"/>
      <c r="K4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0" s="156"/>
      <c r="M4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0" s="89"/>
      <c r="O480" s="89"/>
      <c r="P480" s="89"/>
      <c r="Q480" s="145"/>
      <c r="R480" s="146"/>
    </row>
    <row r="481" spans="1:18" x14ac:dyDescent="0.25">
      <c r="A481" s="84"/>
      <c r="B481" s="144"/>
      <c r="C481" s="144"/>
      <c r="D481" s="86"/>
      <c r="E481" s="87"/>
      <c r="F481" s="162" t="str">
        <f t="shared" si="8"/>
        <v/>
      </c>
      <c r="G481" s="155"/>
      <c r="H481" s="163"/>
      <c r="I481" s="88"/>
      <c r="J481" s="154"/>
      <c r="K4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1" s="156"/>
      <c r="M4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1" s="89"/>
      <c r="O481" s="89"/>
      <c r="P481" s="89"/>
      <c r="Q481" s="145"/>
      <c r="R481" s="146"/>
    </row>
    <row r="482" spans="1:18" x14ac:dyDescent="0.25">
      <c r="A482" s="84"/>
      <c r="B482" s="144"/>
      <c r="C482" s="144"/>
      <c r="D482" s="86"/>
      <c r="E482" s="87"/>
      <c r="F482" s="162" t="str">
        <f t="shared" si="8"/>
        <v/>
      </c>
      <c r="G482" s="155"/>
      <c r="H482" s="163"/>
      <c r="I482" s="88"/>
      <c r="J482" s="154"/>
      <c r="K4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2" s="156"/>
      <c r="M4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2" s="89"/>
      <c r="O482" s="89"/>
      <c r="P482" s="89"/>
      <c r="Q482" s="145"/>
      <c r="R482" s="146"/>
    </row>
    <row r="483" spans="1:18" x14ac:dyDescent="0.25">
      <c r="A483" s="84"/>
      <c r="B483" s="144"/>
      <c r="C483" s="144"/>
      <c r="D483" s="86"/>
      <c r="E483" s="87"/>
      <c r="F483" s="162" t="str">
        <f t="shared" si="8"/>
        <v/>
      </c>
      <c r="G483" s="155"/>
      <c r="H483" s="163"/>
      <c r="I483" s="88"/>
      <c r="J483" s="154"/>
      <c r="K4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3" s="156"/>
      <c r="M4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3" s="89"/>
      <c r="O483" s="89"/>
      <c r="P483" s="89"/>
      <c r="Q483" s="145"/>
      <c r="R483" s="146"/>
    </row>
    <row r="484" spans="1:18" x14ac:dyDescent="0.25">
      <c r="A484" s="84"/>
      <c r="B484" s="144"/>
      <c r="C484" s="144"/>
      <c r="D484" s="86"/>
      <c r="E484" s="87"/>
      <c r="F484" s="162" t="str">
        <f t="shared" si="8"/>
        <v/>
      </c>
      <c r="G484" s="155"/>
      <c r="H484" s="163"/>
      <c r="I484" s="88"/>
      <c r="J484" s="154"/>
      <c r="K4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4" s="156"/>
      <c r="M4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4" s="89"/>
      <c r="O484" s="89"/>
      <c r="P484" s="89"/>
      <c r="Q484" s="145"/>
      <c r="R484" s="146"/>
    </row>
    <row r="485" spans="1:18" x14ac:dyDescent="0.25">
      <c r="A485" s="84"/>
      <c r="B485" s="144"/>
      <c r="C485" s="144"/>
      <c r="D485" s="86"/>
      <c r="E485" s="87"/>
      <c r="F485" s="162" t="str">
        <f t="shared" si="8"/>
        <v/>
      </c>
      <c r="G485" s="155"/>
      <c r="H485" s="163"/>
      <c r="I485" s="88"/>
      <c r="J485" s="154"/>
      <c r="K4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5" s="156"/>
      <c r="M4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5" s="89"/>
      <c r="O485" s="89"/>
      <c r="P485" s="89"/>
      <c r="Q485" s="145"/>
      <c r="R485" s="146"/>
    </row>
    <row r="486" spans="1:18" x14ac:dyDescent="0.25">
      <c r="A486" s="84"/>
      <c r="B486" s="144"/>
      <c r="C486" s="144"/>
      <c r="D486" s="86"/>
      <c r="E486" s="87"/>
      <c r="F486" s="162" t="str">
        <f t="shared" si="8"/>
        <v/>
      </c>
      <c r="G486" s="155"/>
      <c r="H486" s="163"/>
      <c r="I486" s="88"/>
      <c r="J486" s="154"/>
      <c r="K4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6" s="156"/>
      <c r="M4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6" s="89"/>
      <c r="O486" s="89"/>
      <c r="P486" s="89"/>
      <c r="Q486" s="145"/>
      <c r="R486" s="146"/>
    </row>
    <row r="487" spans="1:18" x14ac:dyDescent="0.25">
      <c r="A487" s="84"/>
      <c r="B487" s="144"/>
      <c r="C487" s="144"/>
      <c r="D487" s="86"/>
      <c r="E487" s="87"/>
      <c r="F487" s="162" t="str">
        <f t="shared" si="8"/>
        <v/>
      </c>
      <c r="G487" s="155"/>
      <c r="H487" s="163"/>
      <c r="I487" s="88"/>
      <c r="J487" s="154"/>
      <c r="K4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7" s="156"/>
      <c r="M4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7" s="89"/>
      <c r="O487" s="89"/>
      <c r="P487" s="89"/>
      <c r="Q487" s="145"/>
      <c r="R487" s="146"/>
    </row>
    <row r="488" spans="1:18" x14ac:dyDescent="0.25">
      <c r="A488" s="84"/>
      <c r="B488" s="144"/>
      <c r="C488" s="144"/>
      <c r="D488" s="86"/>
      <c r="E488" s="87"/>
      <c r="F488" s="162" t="str">
        <f t="shared" si="8"/>
        <v/>
      </c>
      <c r="G488" s="155"/>
      <c r="H488" s="163"/>
      <c r="I488" s="88"/>
      <c r="J488" s="154"/>
      <c r="K4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8" s="156"/>
      <c r="M4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8" s="89"/>
      <c r="O488" s="89"/>
      <c r="P488" s="89"/>
      <c r="Q488" s="145"/>
      <c r="R488" s="146"/>
    </row>
    <row r="489" spans="1:18" x14ac:dyDescent="0.25">
      <c r="A489" s="84"/>
      <c r="B489" s="144"/>
      <c r="C489" s="144"/>
      <c r="D489" s="86"/>
      <c r="E489" s="87"/>
      <c r="F489" s="162" t="str">
        <f t="shared" si="8"/>
        <v/>
      </c>
      <c r="G489" s="155"/>
      <c r="H489" s="163"/>
      <c r="I489" s="88"/>
      <c r="J489" s="154"/>
      <c r="K4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89" s="156"/>
      <c r="M4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89" s="89"/>
      <c r="O489" s="89"/>
      <c r="P489" s="89"/>
      <c r="Q489" s="145"/>
      <c r="R489" s="146"/>
    </row>
    <row r="490" spans="1:18" x14ac:dyDescent="0.25">
      <c r="A490" s="84"/>
      <c r="B490" s="144"/>
      <c r="C490" s="144"/>
      <c r="D490" s="86"/>
      <c r="E490" s="87"/>
      <c r="F490" s="162" t="str">
        <f t="shared" si="8"/>
        <v/>
      </c>
      <c r="G490" s="155"/>
      <c r="H490" s="163"/>
      <c r="I490" s="88"/>
      <c r="J490" s="154"/>
      <c r="K4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0" s="156"/>
      <c r="M4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0" s="89"/>
      <c r="O490" s="89"/>
      <c r="P490" s="89"/>
      <c r="Q490" s="145"/>
      <c r="R490" s="146"/>
    </row>
    <row r="491" spans="1:18" x14ac:dyDescent="0.25">
      <c r="A491" s="84"/>
      <c r="B491" s="144"/>
      <c r="C491" s="144"/>
      <c r="D491" s="86"/>
      <c r="E491" s="87"/>
      <c r="F491" s="162" t="str">
        <f t="shared" si="8"/>
        <v/>
      </c>
      <c r="G491" s="155"/>
      <c r="H491" s="163"/>
      <c r="I491" s="88"/>
      <c r="J491" s="154"/>
      <c r="K4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1" s="156"/>
      <c r="M4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1" s="89"/>
      <c r="O491" s="89"/>
      <c r="P491" s="89"/>
      <c r="Q491" s="145"/>
      <c r="R491" s="146"/>
    </row>
    <row r="492" spans="1:18" x14ac:dyDescent="0.25">
      <c r="A492" s="84"/>
      <c r="B492" s="144"/>
      <c r="C492" s="144"/>
      <c r="D492" s="86"/>
      <c r="E492" s="87"/>
      <c r="F492" s="162" t="str">
        <f t="shared" si="8"/>
        <v/>
      </c>
      <c r="G492" s="155"/>
      <c r="H492" s="163"/>
      <c r="I492" s="88"/>
      <c r="J492" s="154"/>
      <c r="K4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2" s="156"/>
      <c r="M4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2" s="89"/>
      <c r="O492" s="89"/>
      <c r="P492" s="89"/>
      <c r="Q492" s="145"/>
      <c r="R492" s="146"/>
    </row>
    <row r="493" spans="1:18" x14ac:dyDescent="0.25">
      <c r="A493" s="84"/>
      <c r="B493" s="144"/>
      <c r="C493" s="144"/>
      <c r="D493" s="86"/>
      <c r="E493" s="87"/>
      <c r="F493" s="162" t="str">
        <f t="shared" si="8"/>
        <v/>
      </c>
      <c r="G493" s="155"/>
      <c r="H493" s="163"/>
      <c r="I493" s="88"/>
      <c r="J493" s="154"/>
      <c r="K4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3" s="156"/>
      <c r="M4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3" s="89"/>
      <c r="O493" s="89"/>
      <c r="P493" s="89"/>
      <c r="Q493" s="145"/>
      <c r="R493" s="146"/>
    </row>
    <row r="494" spans="1:18" x14ac:dyDescent="0.25">
      <c r="A494" s="84"/>
      <c r="B494" s="144"/>
      <c r="C494" s="144"/>
      <c r="D494" s="86"/>
      <c r="E494" s="87"/>
      <c r="F494" s="162" t="str">
        <f t="shared" si="8"/>
        <v/>
      </c>
      <c r="G494" s="155"/>
      <c r="H494" s="163"/>
      <c r="I494" s="88"/>
      <c r="J494" s="154"/>
      <c r="K4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4" s="156"/>
      <c r="M4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4" s="89"/>
      <c r="O494" s="89"/>
      <c r="P494" s="89"/>
      <c r="Q494" s="145"/>
      <c r="R494" s="146"/>
    </row>
    <row r="495" spans="1:18" x14ac:dyDescent="0.25">
      <c r="A495" s="84"/>
      <c r="B495" s="144"/>
      <c r="C495" s="144"/>
      <c r="D495" s="86"/>
      <c r="E495" s="87"/>
      <c r="F495" s="162" t="str">
        <f t="shared" si="8"/>
        <v/>
      </c>
      <c r="G495" s="155"/>
      <c r="H495" s="163"/>
      <c r="I495" s="88"/>
      <c r="J495" s="154"/>
      <c r="K4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5" s="156"/>
      <c r="M4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5" s="89"/>
      <c r="O495" s="89"/>
      <c r="P495" s="89"/>
      <c r="Q495" s="145"/>
      <c r="R495" s="146"/>
    </row>
    <row r="496" spans="1:18" x14ac:dyDescent="0.25">
      <c r="A496" s="84"/>
      <c r="B496" s="144"/>
      <c r="C496" s="144"/>
      <c r="D496" s="86"/>
      <c r="E496" s="87"/>
      <c r="F496" s="162" t="str">
        <f t="shared" si="8"/>
        <v/>
      </c>
      <c r="G496" s="155"/>
      <c r="H496" s="163"/>
      <c r="I496" s="88"/>
      <c r="J496" s="154"/>
      <c r="K4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6" s="156"/>
      <c r="M4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6" s="89"/>
      <c r="O496" s="89"/>
      <c r="P496" s="89"/>
      <c r="Q496" s="145"/>
      <c r="R496" s="146"/>
    </row>
    <row r="497" spans="1:18" x14ac:dyDescent="0.25">
      <c r="A497" s="84"/>
      <c r="B497" s="144"/>
      <c r="C497" s="144"/>
      <c r="D497" s="86"/>
      <c r="E497" s="87"/>
      <c r="F497" s="162" t="str">
        <f t="shared" si="8"/>
        <v/>
      </c>
      <c r="G497" s="155"/>
      <c r="H497" s="163"/>
      <c r="I497" s="88"/>
      <c r="J497" s="154"/>
      <c r="K4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7" s="156"/>
      <c r="M4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7" s="89"/>
      <c r="O497" s="89"/>
      <c r="P497" s="89"/>
      <c r="Q497" s="145"/>
      <c r="R497" s="146"/>
    </row>
    <row r="498" spans="1:18" x14ac:dyDescent="0.25">
      <c r="A498" s="84"/>
      <c r="B498" s="144"/>
      <c r="C498" s="144"/>
      <c r="D498" s="86"/>
      <c r="E498" s="87"/>
      <c r="F498" s="162" t="str">
        <f t="shared" si="8"/>
        <v/>
      </c>
      <c r="G498" s="155"/>
      <c r="H498" s="163"/>
      <c r="I498" s="88"/>
      <c r="J498" s="154"/>
      <c r="K4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8" s="156"/>
      <c r="M4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8" s="89"/>
      <c r="O498" s="89"/>
      <c r="P498" s="89"/>
      <c r="Q498" s="145"/>
      <c r="R498" s="146"/>
    </row>
    <row r="499" spans="1:18" x14ac:dyDescent="0.25">
      <c r="A499" s="84"/>
      <c r="B499" s="144"/>
      <c r="C499" s="144"/>
      <c r="D499" s="86"/>
      <c r="E499" s="87"/>
      <c r="F499" s="162" t="str">
        <f t="shared" si="8"/>
        <v/>
      </c>
      <c r="G499" s="155"/>
      <c r="H499" s="163"/>
      <c r="I499" s="88"/>
      <c r="J499" s="154"/>
      <c r="K4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499" s="156"/>
      <c r="M4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499" s="89"/>
      <c r="O499" s="89"/>
      <c r="P499" s="89"/>
      <c r="Q499" s="145"/>
      <c r="R499" s="146"/>
    </row>
    <row r="500" spans="1:18" x14ac:dyDescent="0.25">
      <c r="A500" s="84"/>
      <c r="B500" s="144"/>
      <c r="C500" s="144"/>
      <c r="D500" s="86"/>
      <c r="E500" s="87"/>
      <c r="F500" s="162" t="str">
        <f t="shared" si="8"/>
        <v/>
      </c>
      <c r="G500" s="155"/>
      <c r="H500" s="163"/>
      <c r="I500" s="88"/>
      <c r="J500" s="154"/>
      <c r="K5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0" s="156"/>
      <c r="M5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0" s="89"/>
      <c r="O500" s="89"/>
      <c r="P500" s="89"/>
      <c r="Q500" s="145"/>
      <c r="R500" s="146"/>
    </row>
    <row r="501" spans="1:18" x14ac:dyDescent="0.25">
      <c r="A501" s="84"/>
      <c r="B501" s="144"/>
      <c r="C501" s="144"/>
      <c r="D501" s="86"/>
      <c r="E501" s="87"/>
      <c r="F501" s="162" t="str">
        <f t="shared" si="8"/>
        <v/>
      </c>
      <c r="G501" s="155"/>
      <c r="H501" s="163"/>
      <c r="I501" s="88"/>
      <c r="J501" s="154"/>
      <c r="K5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1" s="156"/>
      <c r="M5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1" s="89"/>
      <c r="O501" s="89"/>
      <c r="P501" s="89"/>
      <c r="Q501" s="145"/>
      <c r="R501" s="146"/>
    </row>
    <row r="502" spans="1:18" x14ac:dyDescent="0.25">
      <c r="A502" s="84"/>
      <c r="B502" s="144"/>
      <c r="C502" s="144"/>
      <c r="D502" s="86"/>
      <c r="E502" s="87"/>
      <c r="F502" s="162" t="str">
        <f t="shared" si="8"/>
        <v/>
      </c>
      <c r="G502" s="155"/>
      <c r="H502" s="163"/>
      <c r="I502" s="88"/>
      <c r="J502" s="154"/>
      <c r="K5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2" s="156"/>
      <c r="M5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2" s="89"/>
      <c r="O502" s="89"/>
      <c r="P502" s="89"/>
      <c r="Q502" s="145"/>
      <c r="R502" s="146"/>
    </row>
    <row r="503" spans="1:18" x14ac:dyDescent="0.25">
      <c r="A503" s="84"/>
      <c r="B503" s="144"/>
      <c r="C503" s="144"/>
      <c r="D503" s="86"/>
      <c r="E503" s="87"/>
      <c r="F503" s="162" t="str">
        <f t="shared" si="8"/>
        <v/>
      </c>
      <c r="G503" s="155"/>
      <c r="H503" s="163"/>
      <c r="I503" s="88"/>
      <c r="J503" s="154"/>
      <c r="K5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3" s="156"/>
      <c r="M5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3" s="89"/>
      <c r="O503" s="89"/>
      <c r="P503" s="89"/>
      <c r="Q503" s="145"/>
      <c r="R503" s="146"/>
    </row>
    <row r="504" spans="1:18" x14ac:dyDescent="0.25">
      <c r="A504" s="84"/>
      <c r="B504" s="144"/>
      <c r="C504" s="144"/>
      <c r="D504" s="86"/>
      <c r="E504" s="87"/>
      <c r="F504" s="162" t="str">
        <f t="shared" si="8"/>
        <v/>
      </c>
      <c r="G504" s="155"/>
      <c r="H504" s="163"/>
      <c r="I504" s="88"/>
      <c r="J504" s="154"/>
      <c r="K5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4" s="156"/>
      <c r="M5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4" s="89"/>
      <c r="O504" s="89"/>
      <c r="P504" s="89"/>
      <c r="Q504" s="145"/>
      <c r="R504" s="146"/>
    </row>
    <row r="505" spans="1:18" x14ac:dyDescent="0.25">
      <c r="A505" s="84"/>
      <c r="B505" s="144"/>
      <c r="C505" s="144"/>
      <c r="D505" s="86"/>
      <c r="E505" s="87"/>
      <c r="F505" s="162" t="str">
        <f t="shared" si="8"/>
        <v/>
      </c>
      <c r="G505" s="155"/>
      <c r="H505" s="163"/>
      <c r="I505" s="88"/>
      <c r="J505" s="154"/>
      <c r="K5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5" s="156"/>
      <c r="M5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5" s="89"/>
      <c r="O505" s="89"/>
      <c r="P505" s="89"/>
      <c r="Q505" s="145"/>
      <c r="R505" s="146"/>
    </row>
    <row r="506" spans="1:18" x14ac:dyDescent="0.25">
      <c r="A506" s="84"/>
      <c r="B506" s="144"/>
      <c r="C506" s="144"/>
      <c r="D506" s="86"/>
      <c r="E506" s="87"/>
      <c r="F506" s="162" t="str">
        <f t="shared" si="8"/>
        <v/>
      </c>
      <c r="G506" s="155"/>
      <c r="H506" s="163"/>
      <c r="I506" s="88"/>
      <c r="J506" s="154"/>
      <c r="K5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6" s="156"/>
      <c r="M5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6" s="89"/>
      <c r="O506" s="89"/>
      <c r="P506" s="89"/>
      <c r="Q506" s="145"/>
      <c r="R506" s="146"/>
    </row>
    <row r="507" spans="1:18" x14ac:dyDescent="0.25">
      <c r="A507" s="84"/>
      <c r="B507" s="144"/>
      <c r="C507" s="144"/>
      <c r="D507" s="86"/>
      <c r="E507" s="87"/>
      <c r="F507" s="162" t="str">
        <f t="shared" si="8"/>
        <v/>
      </c>
      <c r="G507" s="155"/>
      <c r="H507" s="163"/>
      <c r="I507" s="88"/>
      <c r="J507" s="154"/>
      <c r="K5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7" s="156"/>
      <c r="M5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7" s="89"/>
      <c r="O507" s="89"/>
      <c r="P507" s="89"/>
      <c r="Q507" s="145"/>
      <c r="R507" s="146"/>
    </row>
    <row r="508" spans="1:18" x14ac:dyDescent="0.25">
      <c r="A508" s="84"/>
      <c r="B508" s="144"/>
      <c r="C508" s="144"/>
      <c r="D508" s="86"/>
      <c r="E508" s="87"/>
      <c r="F508" s="162" t="str">
        <f t="shared" si="8"/>
        <v/>
      </c>
      <c r="G508" s="155"/>
      <c r="H508" s="163"/>
      <c r="I508" s="88"/>
      <c r="J508" s="154"/>
      <c r="K5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8" s="156"/>
      <c r="M5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8" s="89"/>
      <c r="O508" s="89"/>
      <c r="P508" s="89"/>
      <c r="Q508" s="145"/>
      <c r="R508" s="146"/>
    </row>
    <row r="509" spans="1:18" x14ac:dyDescent="0.25">
      <c r="A509" s="84"/>
      <c r="B509" s="144"/>
      <c r="C509" s="144"/>
      <c r="D509" s="86"/>
      <c r="E509" s="87"/>
      <c r="F509" s="162" t="str">
        <f t="shared" si="8"/>
        <v/>
      </c>
      <c r="G509" s="155"/>
      <c r="H509" s="163"/>
      <c r="I509" s="88"/>
      <c r="J509" s="154"/>
      <c r="K5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09" s="156"/>
      <c r="M5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09" s="89"/>
      <c r="O509" s="89"/>
      <c r="P509" s="89"/>
      <c r="Q509" s="145"/>
      <c r="R509" s="146"/>
    </row>
    <row r="510" spans="1:18" x14ac:dyDescent="0.25">
      <c r="A510" s="84"/>
      <c r="B510" s="144"/>
      <c r="C510" s="144"/>
      <c r="D510" s="86"/>
      <c r="E510" s="87"/>
      <c r="F510" s="162" t="str">
        <f t="shared" si="8"/>
        <v/>
      </c>
      <c r="G510" s="155"/>
      <c r="H510" s="163"/>
      <c r="I510" s="88"/>
      <c r="J510" s="154"/>
      <c r="K5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0" s="156"/>
      <c r="M5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0" s="89"/>
      <c r="O510" s="89"/>
      <c r="P510" s="89"/>
      <c r="Q510" s="145"/>
      <c r="R510" s="146"/>
    </row>
    <row r="511" spans="1:18" x14ac:dyDescent="0.25">
      <c r="A511" s="84"/>
      <c r="B511" s="144"/>
      <c r="C511" s="144"/>
      <c r="D511" s="86"/>
      <c r="E511" s="87"/>
      <c r="F511" s="162" t="str">
        <f t="shared" si="8"/>
        <v/>
      </c>
      <c r="G511" s="155"/>
      <c r="H511" s="163"/>
      <c r="I511" s="88"/>
      <c r="J511" s="154"/>
      <c r="K5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1" s="156"/>
      <c r="M5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1" s="89"/>
      <c r="O511" s="89"/>
      <c r="P511" s="89"/>
      <c r="Q511" s="145"/>
      <c r="R511" s="146"/>
    </row>
    <row r="512" spans="1:18" x14ac:dyDescent="0.25">
      <c r="A512" s="84"/>
      <c r="B512" s="144"/>
      <c r="C512" s="144"/>
      <c r="D512" s="86"/>
      <c r="E512" s="87"/>
      <c r="F512" s="162" t="str">
        <f t="shared" si="8"/>
        <v/>
      </c>
      <c r="G512" s="155"/>
      <c r="H512" s="163"/>
      <c r="I512" s="88"/>
      <c r="J512" s="154"/>
      <c r="K5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2" s="156"/>
      <c r="M5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2" s="89"/>
      <c r="O512" s="89"/>
      <c r="P512" s="89"/>
      <c r="Q512" s="145"/>
      <c r="R512" s="146"/>
    </row>
    <row r="513" spans="1:18" x14ac:dyDescent="0.25">
      <c r="A513" s="84"/>
      <c r="B513" s="144"/>
      <c r="C513" s="144"/>
      <c r="D513" s="86"/>
      <c r="E513" s="87"/>
      <c r="F513" s="162" t="str">
        <f t="shared" si="8"/>
        <v/>
      </c>
      <c r="G513" s="155"/>
      <c r="H513" s="163"/>
      <c r="I513" s="88"/>
      <c r="J513" s="154"/>
      <c r="K5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3" s="156"/>
      <c r="M5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3" s="89"/>
      <c r="O513" s="89"/>
      <c r="P513" s="89"/>
      <c r="Q513" s="145"/>
      <c r="R513" s="146"/>
    </row>
    <row r="514" spans="1:18" x14ac:dyDescent="0.25">
      <c r="A514" s="84"/>
      <c r="B514" s="144"/>
      <c r="C514" s="144"/>
      <c r="D514" s="86"/>
      <c r="E514" s="87"/>
      <c r="F514" s="162" t="str">
        <f t="shared" si="8"/>
        <v/>
      </c>
      <c r="G514" s="155"/>
      <c r="H514" s="163"/>
      <c r="I514" s="88"/>
      <c r="J514" s="154"/>
      <c r="K5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4" s="156"/>
      <c r="M5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4" s="89"/>
      <c r="O514" s="89"/>
      <c r="P514" s="89"/>
      <c r="Q514" s="145"/>
      <c r="R514" s="146"/>
    </row>
    <row r="515" spans="1:18" x14ac:dyDescent="0.25">
      <c r="A515" s="84"/>
      <c r="B515" s="144"/>
      <c r="C515" s="144"/>
      <c r="D515" s="86"/>
      <c r="E515" s="87"/>
      <c r="F515" s="162" t="str">
        <f t="shared" si="8"/>
        <v/>
      </c>
      <c r="G515" s="155"/>
      <c r="H515" s="163"/>
      <c r="I515" s="88"/>
      <c r="J515" s="154"/>
      <c r="K5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5" s="156"/>
      <c r="M5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5" s="89"/>
      <c r="O515" s="89"/>
      <c r="P515" s="89"/>
      <c r="Q515" s="145"/>
      <c r="R515" s="146"/>
    </row>
    <row r="516" spans="1:18" x14ac:dyDescent="0.25">
      <c r="A516" s="84"/>
      <c r="B516" s="144"/>
      <c r="C516" s="144"/>
      <c r="D516" s="86"/>
      <c r="E516" s="87"/>
      <c r="F516" s="162" t="str">
        <f t="shared" si="8"/>
        <v/>
      </c>
      <c r="G516" s="155"/>
      <c r="H516" s="163"/>
      <c r="I516" s="88"/>
      <c r="J516" s="154"/>
      <c r="K5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6" s="156"/>
      <c r="M5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6" s="89"/>
      <c r="O516" s="89"/>
      <c r="P516" s="89"/>
      <c r="Q516" s="145"/>
      <c r="R516" s="146"/>
    </row>
    <row r="517" spans="1:18" x14ac:dyDescent="0.25">
      <c r="A517" s="84"/>
      <c r="B517" s="144"/>
      <c r="C517" s="144"/>
      <c r="D517" s="86"/>
      <c r="E517" s="87"/>
      <c r="F517" s="162" t="str">
        <f t="shared" si="8"/>
        <v/>
      </c>
      <c r="G517" s="155"/>
      <c r="H517" s="163"/>
      <c r="I517" s="88"/>
      <c r="J517" s="154"/>
      <c r="K5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7" s="156"/>
      <c r="M5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7" s="89"/>
      <c r="O517" s="89"/>
      <c r="P517" s="89"/>
      <c r="Q517" s="145"/>
      <c r="R517" s="146"/>
    </row>
    <row r="518" spans="1:18" x14ac:dyDescent="0.25">
      <c r="A518" s="84"/>
      <c r="B518" s="144"/>
      <c r="C518" s="144"/>
      <c r="D518" s="86"/>
      <c r="E518" s="87"/>
      <c r="F518" s="162" t="str">
        <f t="shared" si="8"/>
        <v/>
      </c>
      <c r="G518" s="155"/>
      <c r="H518" s="163"/>
      <c r="I518" s="88"/>
      <c r="J518" s="154"/>
      <c r="K5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8" s="156"/>
      <c r="M5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8" s="89"/>
      <c r="O518" s="89"/>
      <c r="P518" s="89"/>
      <c r="Q518" s="145"/>
      <c r="R518" s="146"/>
    </row>
    <row r="519" spans="1:18" x14ac:dyDescent="0.25">
      <c r="A519" s="84"/>
      <c r="B519" s="144"/>
      <c r="C519" s="144"/>
      <c r="D519" s="86"/>
      <c r="E519" s="87"/>
      <c r="F519" s="162" t="str">
        <f t="shared" si="8"/>
        <v/>
      </c>
      <c r="G519" s="155"/>
      <c r="H519" s="163"/>
      <c r="I519" s="88"/>
      <c r="J519" s="154"/>
      <c r="K5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19" s="156"/>
      <c r="M5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19" s="89"/>
      <c r="O519" s="89"/>
      <c r="P519" s="89"/>
      <c r="Q519" s="145"/>
      <c r="R519" s="146"/>
    </row>
    <row r="520" spans="1:18" x14ac:dyDescent="0.25">
      <c r="A520" s="84"/>
      <c r="B520" s="144"/>
      <c r="C520" s="144"/>
      <c r="D520" s="86"/>
      <c r="E520" s="87"/>
      <c r="F520" s="162" t="str">
        <f t="shared" si="8"/>
        <v/>
      </c>
      <c r="G520" s="155"/>
      <c r="H520" s="163"/>
      <c r="I520" s="88"/>
      <c r="J520" s="154"/>
      <c r="K5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0" s="156"/>
      <c r="M5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0" s="89"/>
      <c r="O520" s="89"/>
      <c r="P520" s="89"/>
      <c r="Q520" s="145"/>
      <c r="R520" s="146"/>
    </row>
    <row r="521" spans="1:18" x14ac:dyDescent="0.25">
      <c r="A521" s="84"/>
      <c r="B521" s="144"/>
      <c r="C521" s="144"/>
      <c r="D521" s="86"/>
      <c r="E521" s="87"/>
      <c r="F521" s="162" t="str">
        <f t="shared" si="8"/>
        <v/>
      </c>
      <c r="G521" s="155"/>
      <c r="H521" s="163"/>
      <c r="I521" s="88"/>
      <c r="J521" s="154"/>
      <c r="K5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1" s="156"/>
      <c r="M5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1" s="89"/>
      <c r="O521" s="89"/>
      <c r="P521" s="89"/>
      <c r="Q521" s="145"/>
      <c r="R521" s="146"/>
    </row>
    <row r="522" spans="1:18" x14ac:dyDescent="0.25">
      <c r="A522" s="84"/>
      <c r="B522" s="144"/>
      <c r="C522" s="144"/>
      <c r="D522" s="86"/>
      <c r="E522" s="87"/>
      <c r="F522" s="162" t="str">
        <f t="shared" si="8"/>
        <v/>
      </c>
      <c r="G522" s="155"/>
      <c r="H522" s="163"/>
      <c r="I522" s="88"/>
      <c r="J522" s="154"/>
      <c r="K5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2" s="156"/>
      <c r="M5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2" s="89"/>
      <c r="O522" s="89"/>
      <c r="P522" s="89"/>
      <c r="Q522" s="145"/>
      <c r="R522" s="146"/>
    </row>
    <row r="523" spans="1:18" x14ac:dyDescent="0.25">
      <c r="A523" s="84"/>
      <c r="B523" s="144"/>
      <c r="C523" s="144"/>
      <c r="D523" s="86"/>
      <c r="E523" s="87"/>
      <c r="F523" s="162" t="str">
        <f t="shared" si="8"/>
        <v/>
      </c>
      <c r="G523" s="155"/>
      <c r="H523" s="163"/>
      <c r="I523" s="88"/>
      <c r="J523" s="154"/>
      <c r="K5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3" s="156"/>
      <c r="M5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3" s="89"/>
      <c r="O523" s="89"/>
      <c r="P523" s="89"/>
      <c r="Q523" s="145"/>
      <c r="R523" s="146"/>
    </row>
    <row r="524" spans="1:18" x14ac:dyDescent="0.25">
      <c r="A524" s="84"/>
      <c r="B524" s="144"/>
      <c r="C524" s="144"/>
      <c r="D524" s="86"/>
      <c r="E524" s="87"/>
      <c r="F524" s="162" t="str">
        <f t="shared" si="8"/>
        <v/>
      </c>
      <c r="G524" s="155"/>
      <c r="H524" s="163"/>
      <c r="I524" s="88"/>
      <c r="J524" s="154"/>
      <c r="K5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4" s="156"/>
      <c r="M5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4" s="89"/>
      <c r="O524" s="89"/>
      <c r="P524" s="89"/>
      <c r="Q524" s="145"/>
      <c r="R524" s="146"/>
    </row>
    <row r="525" spans="1:18" x14ac:dyDescent="0.25">
      <c r="A525" s="84"/>
      <c r="B525" s="144"/>
      <c r="C525" s="144"/>
      <c r="D525" s="86"/>
      <c r="E525" s="87"/>
      <c r="F525" s="162" t="str">
        <f t="shared" si="8"/>
        <v/>
      </c>
      <c r="G525" s="155"/>
      <c r="H525" s="163"/>
      <c r="I525" s="88"/>
      <c r="J525" s="154"/>
      <c r="K5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5" s="156"/>
      <c r="M5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5" s="89"/>
      <c r="O525" s="89"/>
      <c r="P525" s="89"/>
      <c r="Q525" s="145"/>
      <c r="R525" s="146"/>
    </row>
    <row r="526" spans="1:18" x14ac:dyDescent="0.25">
      <c r="A526" s="84"/>
      <c r="B526" s="144"/>
      <c r="C526" s="144"/>
      <c r="D526" s="86"/>
      <c r="E526" s="87"/>
      <c r="F526" s="162" t="str">
        <f t="shared" si="8"/>
        <v/>
      </c>
      <c r="G526" s="155"/>
      <c r="H526" s="163"/>
      <c r="I526" s="88"/>
      <c r="J526" s="154"/>
      <c r="K5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6" s="156"/>
      <c r="M5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6" s="89"/>
      <c r="O526" s="89"/>
      <c r="P526" s="89"/>
      <c r="Q526" s="145"/>
      <c r="R526" s="146"/>
    </row>
    <row r="527" spans="1:18" x14ac:dyDescent="0.25">
      <c r="A527" s="84"/>
      <c r="B527" s="144"/>
      <c r="C527" s="144"/>
      <c r="D527" s="86"/>
      <c r="E527" s="87"/>
      <c r="F527" s="162" t="str">
        <f t="shared" si="8"/>
        <v/>
      </c>
      <c r="G527" s="155"/>
      <c r="H527" s="163"/>
      <c r="I527" s="88"/>
      <c r="J527" s="154"/>
      <c r="K5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7" s="156"/>
      <c r="M5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7" s="89"/>
      <c r="O527" s="89"/>
      <c r="P527" s="89"/>
      <c r="Q527" s="145"/>
      <c r="R527" s="146"/>
    </row>
    <row r="528" spans="1:18" x14ac:dyDescent="0.25">
      <c r="A528" s="84"/>
      <c r="B528" s="144"/>
      <c r="C528" s="144"/>
      <c r="D528" s="86"/>
      <c r="E528" s="87"/>
      <c r="F528" s="162" t="str">
        <f t="shared" si="8"/>
        <v/>
      </c>
      <c r="G528" s="155"/>
      <c r="H528" s="163"/>
      <c r="I528" s="88"/>
      <c r="J528" s="154"/>
      <c r="K5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8" s="156"/>
      <c r="M5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8" s="89"/>
      <c r="O528" s="89"/>
      <c r="P528" s="89"/>
      <c r="Q528" s="145"/>
      <c r="R528" s="146"/>
    </row>
    <row r="529" spans="1:18" x14ac:dyDescent="0.25">
      <c r="A529" s="84"/>
      <c r="B529" s="144"/>
      <c r="C529" s="144"/>
      <c r="D529" s="86"/>
      <c r="E529" s="87"/>
      <c r="F529" s="162" t="str">
        <f t="shared" si="8"/>
        <v/>
      </c>
      <c r="G529" s="155"/>
      <c r="H529" s="163"/>
      <c r="I529" s="88"/>
      <c r="J529" s="154"/>
      <c r="K5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29" s="156"/>
      <c r="M5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29" s="89"/>
      <c r="O529" s="89"/>
      <c r="P529" s="89"/>
      <c r="Q529" s="145"/>
      <c r="R529" s="146"/>
    </row>
    <row r="530" spans="1:18" x14ac:dyDescent="0.25">
      <c r="A530" s="84"/>
      <c r="B530" s="144"/>
      <c r="C530" s="144"/>
      <c r="D530" s="86"/>
      <c r="E530" s="87"/>
      <c r="F530" s="162" t="str">
        <f t="shared" si="8"/>
        <v/>
      </c>
      <c r="G530" s="155"/>
      <c r="H530" s="163"/>
      <c r="I530" s="88"/>
      <c r="J530" s="154"/>
      <c r="K5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0" s="156"/>
      <c r="M5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0" s="89"/>
      <c r="O530" s="89"/>
      <c r="P530" s="89"/>
      <c r="Q530" s="145"/>
      <c r="R530" s="146"/>
    </row>
    <row r="531" spans="1:18" x14ac:dyDescent="0.25">
      <c r="A531" s="84"/>
      <c r="B531" s="144"/>
      <c r="C531" s="144"/>
      <c r="D531" s="86"/>
      <c r="E531" s="87"/>
      <c r="F531" s="162" t="str">
        <f t="shared" si="8"/>
        <v/>
      </c>
      <c r="G531" s="155"/>
      <c r="H531" s="163"/>
      <c r="I531" s="88"/>
      <c r="J531" s="154"/>
      <c r="K5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1" s="156"/>
      <c r="M5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1" s="89"/>
      <c r="O531" s="89"/>
      <c r="P531" s="89"/>
      <c r="Q531" s="145"/>
      <c r="R531" s="146"/>
    </row>
    <row r="532" spans="1:18" x14ac:dyDescent="0.25">
      <c r="A532" s="84"/>
      <c r="B532" s="144"/>
      <c r="C532" s="144"/>
      <c r="D532" s="86"/>
      <c r="E532" s="87"/>
      <c r="F532" s="162" t="str">
        <f t="shared" si="8"/>
        <v/>
      </c>
      <c r="G532" s="155"/>
      <c r="H532" s="163"/>
      <c r="I532" s="88"/>
      <c r="J532" s="154"/>
      <c r="K5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2" s="156"/>
      <c r="M5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2" s="89"/>
      <c r="O532" s="89"/>
      <c r="P532" s="89"/>
      <c r="Q532" s="145"/>
      <c r="R532" s="146"/>
    </row>
    <row r="533" spans="1:18" x14ac:dyDescent="0.25">
      <c r="A533" s="84"/>
      <c r="B533" s="144"/>
      <c r="C533" s="144"/>
      <c r="D533" s="86"/>
      <c r="E533" s="87"/>
      <c r="F533" s="162" t="str">
        <f t="shared" si="8"/>
        <v/>
      </c>
      <c r="G533" s="155"/>
      <c r="H533" s="163"/>
      <c r="I533" s="88"/>
      <c r="J533" s="154"/>
      <c r="K5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3" s="156"/>
      <c r="M5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3" s="89"/>
      <c r="O533" s="89"/>
      <c r="P533" s="89"/>
      <c r="Q533" s="145"/>
      <c r="R533" s="146"/>
    </row>
    <row r="534" spans="1:18" x14ac:dyDescent="0.25">
      <c r="A534" s="84"/>
      <c r="B534" s="144"/>
      <c r="C534" s="144"/>
      <c r="D534" s="86"/>
      <c r="E534" s="87"/>
      <c r="F534" s="162" t="str">
        <f t="shared" ref="F534:F597" si="9">IF(OR(ISBLANK(E534),ISERROR($B$14),ISERROR($B$15))=FALSE,E534+(E534*$B$14+$B$15),"")</f>
        <v/>
      </c>
      <c r="G534" s="155"/>
      <c r="H534" s="163"/>
      <c r="I534" s="88"/>
      <c r="J534" s="154"/>
      <c r="K5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4" s="156"/>
      <c r="M5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4" s="89"/>
      <c r="O534" s="89"/>
      <c r="P534" s="89"/>
      <c r="Q534" s="145"/>
      <c r="R534" s="146"/>
    </row>
    <row r="535" spans="1:18" x14ac:dyDescent="0.25">
      <c r="A535" s="84"/>
      <c r="B535" s="144"/>
      <c r="C535" s="144"/>
      <c r="D535" s="86"/>
      <c r="E535" s="87"/>
      <c r="F535" s="162" t="str">
        <f t="shared" si="9"/>
        <v/>
      </c>
      <c r="G535" s="155"/>
      <c r="H535" s="163"/>
      <c r="I535" s="88"/>
      <c r="J535" s="154"/>
      <c r="K5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5" s="156"/>
      <c r="M5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5" s="89"/>
      <c r="O535" s="89"/>
      <c r="P535" s="89"/>
      <c r="Q535" s="145"/>
      <c r="R535" s="146"/>
    </row>
    <row r="536" spans="1:18" x14ac:dyDescent="0.25">
      <c r="A536" s="84"/>
      <c r="B536" s="144"/>
      <c r="C536" s="144"/>
      <c r="D536" s="86"/>
      <c r="E536" s="87"/>
      <c r="F536" s="162" t="str">
        <f t="shared" si="9"/>
        <v/>
      </c>
      <c r="G536" s="155"/>
      <c r="H536" s="163"/>
      <c r="I536" s="88"/>
      <c r="J536" s="154"/>
      <c r="K5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6" s="156"/>
      <c r="M5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6" s="89"/>
      <c r="O536" s="89"/>
      <c r="P536" s="89"/>
      <c r="Q536" s="145"/>
      <c r="R536" s="146"/>
    </row>
    <row r="537" spans="1:18" x14ac:dyDescent="0.25">
      <c r="A537" s="84"/>
      <c r="B537" s="144"/>
      <c r="C537" s="144"/>
      <c r="D537" s="86"/>
      <c r="E537" s="87"/>
      <c r="F537" s="162" t="str">
        <f t="shared" si="9"/>
        <v/>
      </c>
      <c r="G537" s="155"/>
      <c r="H537" s="163"/>
      <c r="I537" s="88"/>
      <c r="J537" s="154"/>
      <c r="K5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7" s="156"/>
      <c r="M5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7" s="89"/>
      <c r="O537" s="89"/>
      <c r="P537" s="89"/>
      <c r="Q537" s="145"/>
      <c r="R537" s="146"/>
    </row>
    <row r="538" spans="1:18" x14ac:dyDescent="0.25">
      <c r="A538" s="84"/>
      <c r="B538" s="144"/>
      <c r="C538" s="144"/>
      <c r="D538" s="86"/>
      <c r="E538" s="87"/>
      <c r="F538" s="162" t="str">
        <f t="shared" si="9"/>
        <v/>
      </c>
      <c r="G538" s="155"/>
      <c r="H538" s="163"/>
      <c r="I538" s="88"/>
      <c r="J538" s="154"/>
      <c r="K5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8" s="156"/>
      <c r="M5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8" s="89"/>
      <c r="O538" s="89"/>
      <c r="P538" s="89"/>
      <c r="Q538" s="145"/>
      <c r="R538" s="146"/>
    </row>
    <row r="539" spans="1:18" x14ac:dyDescent="0.25">
      <c r="A539" s="84"/>
      <c r="B539" s="144"/>
      <c r="C539" s="144"/>
      <c r="D539" s="86"/>
      <c r="E539" s="87"/>
      <c r="F539" s="162" t="str">
        <f t="shared" si="9"/>
        <v/>
      </c>
      <c r="G539" s="155"/>
      <c r="H539" s="163"/>
      <c r="I539" s="88"/>
      <c r="J539" s="154"/>
      <c r="K5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39" s="156"/>
      <c r="M5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39" s="89"/>
      <c r="O539" s="89"/>
      <c r="P539" s="89"/>
      <c r="Q539" s="145"/>
      <c r="R539" s="146"/>
    </row>
    <row r="540" spans="1:18" x14ac:dyDescent="0.25">
      <c r="A540" s="84"/>
      <c r="B540" s="144"/>
      <c r="C540" s="144"/>
      <c r="D540" s="86"/>
      <c r="E540" s="87"/>
      <c r="F540" s="162" t="str">
        <f t="shared" si="9"/>
        <v/>
      </c>
      <c r="G540" s="155"/>
      <c r="H540" s="163"/>
      <c r="I540" s="88"/>
      <c r="J540" s="154"/>
      <c r="K5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0" s="156"/>
      <c r="M5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0" s="89"/>
      <c r="O540" s="89"/>
      <c r="P540" s="89"/>
      <c r="Q540" s="145"/>
      <c r="R540" s="146"/>
    </row>
    <row r="541" spans="1:18" x14ac:dyDescent="0.25">
      <c r="A541" s="84"/>
      <c r="B541" s="144"/>
      <c r="C541" s="144"/>
      <c r="D541" s="86"/>
      <c r="E541" s="87"/>
      <c r="F541" s="162" t="str">
        <f t="shared" si="9"/>
        <v/>
      </c>
      <c r="G541" s="155"/>
      <c r="H541" s="163"/>
      <c r="I541" s="88"/>
      <c r="J541" s="154"/>
      <c r="K5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1" s="156"/>
      <c r="M5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1" s="89"/>
      <c r="O541" s="89"/>
      <c r="P541" s="89"/>
      <c r="Q541" s="145"/>
      <c r="R541" s="146"/>
    </row>
    <row r="542" spans="1:18" x14ac:dyDescent="0.25">
      <c r="A542" s="84"/>
      <c r="B542" s="144"/>
      <c r="C542" s="144"/>
      <c r="D542" s="86"/>
      <c r="E542" s="87"/>
      <c r="F542" s="162" t="str">
        <f t="shared" si="9"/>
        <v/>
      </c>
      <c r="G542" s="155"/>
      <c r="H542" s="163"/>
      <c r="I542" s="88"/>
      <c r="J542" s="154"/>
      <c r="K5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2" s="156"/>
      <c r="M5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2" s="89"/>
      <c r="O542" s="89"/>
      <c r="P542" s="89"/>
      <c r="Q542" s="145"/>
      <c r="R542" s="146"/>
    </row>
    <row r="543" spans="1:18" x14ac:dyDescent="0.25">
      <c r="A543" s="84"/>
      <c r="B543" s="144"/>
      <c r="C543" s="144"/>
      <c r="D543" s="86"/>
      <c r="E543" s="87"/>
      <c r="F543" s="162" t="str">
        <f t="shared" si="9"/>
        <v/>
      </c>
      <c r="G543" s="155"/>
      <c r="H543" s="163"/>
      <c r="I543" s="88"/>
      <c r="J543" s="154"/>
      <c r="K5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3" s="156"/>
      <c r="M5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3" s="89"/>
      <c r="O543" s="89"/>
      <c r="P543" s="89"/>
      <c r="Q543" s="145"/>
      <c r="R543" s="146"/>
    </row>
    <row r="544" spans="1:18" x14ac:dyDescent="0.25">
      <c r="A544" s="84"/>
      <c r="B544" s="144"/>
      <c r="C544" s="144"/>
      <c r="D544" s="86"/>
      <c r="E544" s="87"/>
      <c r="F544" s="162" t="str">
        <f t="shared" si="9"/>
        <v/>
      </c>
      <c r="G544" s="155"/>
      <c r="H544" s="163"/>
      <c r="I544" s="88"/>
      <c r="J544" s="154"/>
      <c r="K5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4" s="156"/>
      <c r="M5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4" s="89"/>
      <c r="O544" s="89"/>
      <c r="P544" s="89"/>
      <c r="Q544" s="145"/>
      <c r="R544" s="146"/>
    </row>
    <row r="545" spans="1:18" x14ac:dyDescent="0.25">
      <c r="A545" s="84"/>
      <c r="B545" s="144"/>
      <c r="C545" s="144"/>
      <c r="D545" s="86"/>
      <c r="E545" s="87"/>
      <c r="F545" s="162" t="str">
        <f t="shared" si="9"/>
        <v/>
      </c>
      <c r="G545" s="155"/>
      <c r="H545" s="163"/>
      <c r="I545" s="88"/>
      <c r="J545" s="154"/>
      <c r="K5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5" s="156"/>
      <c r="M5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5" s="89"/>
      <c r="O545" s="89"/>
      <c r="P545" s="89"/>
      <c r="Q545" s="145"/>
      <c r="R545" s="146"/>
    </row>
    <row r="546" spans="1:18" x14ac:dyDescent="0.25">
      <c r="A546" s="84"/>
      <c r="B546" s="144"/>
      <c r="C546" s="144"/>
      <c r="D546" s="86"/>
      <c r="E546" s="87"/>
      <c r="F546" s="162" t="str">
        <f t="shared" si="9"/>
        <v/>
      </c>
      <c r="G546" s="155"/>
      <c r="H546" s="163"/>
      <c r="I546" s="88"/>
      <c r="J546" s="154"/>
      <c r="K5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6" s="156"/>
      <c r="M5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6" s="89"/>
      <c r="O546" s="89"/>
      <c r="P546" s="89"/>
      <c r="Q546" s="145"/>
      <c r="R546" s="146"/>
    </row>
    <row r="547" spans="1:18" x14ac:dyDescent="0.25">
      <c r="A547" s="84"/>
      <c r="B547" s="144"/>
      <c r="C547" s="144"/>
      <c r="D547" s="86"/>
      <c r="E547" s="87"/>
      <c r="F547" s="162" t="str">
        <f t="shared" si="9"/>
        <v/>
      </c>
      <c r="G547" s="155"/>
      <c r="H547" s="163"/>
      <c r="I547" s="88"/>
      <c r="J547" s="154"/>
      <c r="K5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7" s="156"/>
      <c r="M5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7" s="89"/>
      <c r="O547" s="89"/>
      <c r="P547" s="89"/>
      <c r="Q547" s="145"/>
      <c r="R547" s="146"/>
    </row>
    <row r="548" spans="1:18" x14ac:dyDescent="0.25">
      <c r="A548" s="84"/>
      <c r="B548" s="144"/>
      <c r="C548" s="144"/>
      <c r="D548" s="86"/>
      <c r="E548" s="87"/>
      <c r="F548" s="162" t="str">
        <f t="shared" si="9"/>
        <v/>
      </c>
      <c r="G548" s="155"/>
      <c r="H548" s="163"/>
      <c r="I548" s="88"/>
      <c r="J548" s="154"/>
      <c r="K5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8" s="156"/>
      <c r="M5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8" s="89"/>
      <c r="O548" s="89"/>
      <c r="P548" s="89"/>
      <c r="Q548" s="145"/>
      <c r="R548" s="146"/>
    </row>
    <row r="549" spans="1:18" x14ac:dyDescent="0.25">
      <c r="A549" s="84"/>
      <c r="B549" s="144"/>
      <c r="C549" s="144"/>
      <c r="D549" s="86"/>
      <c r="E549" s="87"/>
      <c r="F549" s="162" t="str">
        <f t="shared" si="9"/>
        <v/>
      </c>
      <c r="G549" s="155"/>
      <c r="H549" s="163"/>
      <c r="I549" s="88"/>
      <c r="J549" s="154"/>
      <c r="K5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49" s="156"/>
      <c r="M5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49" s="89"/>
      <c r="O549" s="89"/>
      <c r="P549" s="89"/>
      <c r="Q549" s="145"/>
      <c r="R549" s="146"/>
    </row>
    <row r="550" spans="1:18" x14ac:dyDescent="0.25">
      <c r="A550" s="84"/>
      <c r="B550" s="144"/>
      <c r="C550" s="144"/>
      <c r="D550" s="86"/>
      <c r="E550" s="87"/>
      <c r="F550" s="162" t="str">
        <f t="shared" si="9"/>
        <v/>
      </c>
      <c r="G550" s="155"/>
      <c r="H550" s="163"/>
      <c r="I550" s="88"/>
      <c r="J550" s="154"/>
      <c r="K5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0" s="156"/>
      <c r="M5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0" s="89"/>
      <c r="O550" s="89"/>
      <c r="P550" s="89"/>
      <c r="Q550" s="145"/>
      <c r="R550" s="146"/>
    </row>
    <row r="551" spans="1:18" x14ac:dyDescent="0.25">
      <c r="A551" s="84"/>
      <c r="B551" s="144"/>
      <c r="C551" s="144"/>
      <c r="D551" s="86"/>
      <c r="E551" s="87"/>
      <c r="F551" s="162" t="str">
        <f t="shared" si="9"/>
        <v/>
      </c>
      <c r="G551" s="155"/>
      <c r="H551" s="163"/>
      <c r="I551" s="88"/>
      <c r="J551" s="154"/>
      <c r="K5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1" s="156"/>
      <c r="M5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1" s="89"/>
      <c r="O551" s="89"/>
      <c r="P551" s="89"/>
      <c r="Q551" s="145"/>
      <c r="R551" s="146"/>
    </row>
    <row r="552" spans="1:18" x14ac:dyDescent="0.25">
      <c r="A552" s="84"/>
      <c r="B552" s="144"/>
      <c r="C552" s="144"/>
      <c r="D552" s="86"/>
      <c r="E552" s="87"/>
      <c r="F552" s="162" t="str">
        <f t="shared" si="9"/>
        <v/>
      </c>
      <c r="G552" s="155"/>
      <c r="H552" s="163"/>
      <c r="I552" s="88"/>
      <c r="J552" s="154"/>
      <c r="K5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2" s="156"/>
      <c r="M5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2" s="89"/>
      <c r="O552" s="89"/>
      <c r="P552" s="89"/>
      <c r="Q552" s="145"/>
      <c r="R552" s="146"/>
    </row>
    <row r="553" spans="1:18" x14ac:dyDescent="0.25">
      <c r="A553" s="84"/>
      <c r="B553" s="144"/>
      <c r="C553" s="144"/>
      <c r="D553" s="86"/>
      <c r="E553" s="87"/>
      <c r="F553" s="162" t="str">
        <f t="shared" si="9"/>
        <v/>
      </c>
      <c r="G553" s="155"/>
      <c r="H553" s="163"/>
      <c r="I553" s="88"/>
      <c r="J553" s="154"/>
      <c r="K5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3" s="156"/>
      <c r="M5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3" s="89"/>
      <c r="O553" s="89"/>
      <c r="P553" s="89"/>
      <c r="Q553" s="145"/>
      <c r="R553" s="146"/>
    </row>
    <row r="554" spans="1:18" x14ac:dyDescent="0.25">
      <c r="A554" s="84"/>
      <c r="B554" s="144"/>
      <c r="C554" s="144"/>
      <c r="D554" s="86"/>
      <c r="E554" s="87"/>
      <c r="F554" s="162" t="str">
        <f t="shared" si="9"/>
        <v/>
      </c>
      <c r="G554" s="155"/>
      <c r="H554" s="163"/>
      <c r="I554" s="88"/>
      <c r="J554" s="154"/>
      <c r="K5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4" s="156"/>
      <c r="M5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4" s="89"/>
      <c r="O554" s="89"/>
      <c r="P554" s="89"/>
      <c r="Q554" s="145"/>
      <c r="R554" s="146"/>
    </row>
    <row r="555" spans="1:18" x14ac:dyDescent="0.25">
      <c r="A555" s="84"/>
      <c r="B555" s="144"/>
      <c r="C555" s="144"/>
      <c r="D555" s="86"/>
      <c r="E555" s="87"/>
      <c r="F555" s="162" t="str">
        <f t="shared" si="9"/>
        <v/>
      </c>
      <c r="G555" s="155"/>
      <c r="H555" s="163"/>
      <c r="I555" s="88"/>
      <c r="J555" s="154"/>
      <c r="K5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5" s="156"/>
      <c r="M5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5" s="89"/>
      <c r="O555" s="89"/>
      <c r="P555" s="89"/>
      <c r="Q555" s="145"/>
      <c r="R555" s="146"/>
    </row>
    <row r="556" spans="1:18" x14ac:dyDescent="0.25">
      <c r="A556" s="84"/>
      <c r="B556" s="144"/>
      <c r="C556" s="144"/>
      <c r="D556" s="86"/>
      <c r="E556" s="87"/>
      <c r="F556" s="162" t="str">
        <f t="shared" si="9"/>
        <v/>
      </c>
      <c r="G556" s="155"/>
      <c r="H556" s="163"/>
      <c r="I556" s="88"/>
      <c r="J556" s="154"/>
      <c r="K5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6" s="156"/>
      <c r="M5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6" s="89"/>
      <c r="O556" s="89"/>
      <c r="P556" s="89"/>
      <c r="Q556" s="145"/>
      <c r="R556" s="146"/>
    </row>
    <row r="557" spans="1:18" x14ac:dyDescent="0.25">
      <c r="A557" s="84"/>
      <c r="B557" s="144"/>
      <c r="C557" s="144"/>
      <c r="D557" s="86"/>
      <c r="E557" s="87"/>
      <c r="F557" s="162" t="str">
        <f t="shared" si="9"/>
        <v/>
      </c>
      <c r="G557" s="155"/>
      <c r="H557" s="163"/>
      <c r="I557" s="88"/>
      <c r="J557" s="154"/>
      <c r="K5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7" s="156"/>
      <c r="M5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7" s="89"/>
      <c r="O557" s="89"/>
      <c r="P557" s="89"/>
      <c r="Q557" s="145"/>
      <c r="R557" s="146"/>
    </row>
    <row r="558" spans="1:18" x14ac:dyDescent="0.25">
      <c r="A558" s="84"/>
      <c r="B558" s="144"/>
      <c r="C558" s="144"/>
      <c r="D558" s="86"/>
      <c r="E558" s="87"/>
      <c r="F558" s="162" t="str">
        <f t="shared" si="9"/>
        <v/>
      </c>
      <c r="G558" s="155"/>
      <c r="H558" s="163"/>
      <c r="I558" s="88"/>
      <c r="J558" s="154"/>
      <c r="K5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8" s="156"/>
      <c r="M5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8" s="89"/>
      <c r="O558" s="89"/>
      <c r="P558" s="89"/>
      <c r="Q558" s="145"/>
      <c r="R558" s="146"/>
    </row>
    <row r="559" spans="1:18" x14ac:dyDescent="0.25">
      <c r="A559" s="84"/>
      <c r="B559" s="144"/>
      <c r="C559" s="144"/>
      <c r="D559" s="86"/>
      <c r="E559" s="87"/>
      <c r="F559" s="162" t="str">
        <f t="shared" si="9"/>
        <v/>
      </c>
      <c r="G559" s="155"/>
      <c r="H559" s="163"/>
      <c r="I559" s="88"/>
      <c r="J559" s="154"/>
      <c r="K5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59" s="156"/>
      <c r="M5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59" s="89"/>
      <c r="O559" s="89"/>
      <c r="P559" s="89"/>
      <c r="Q559" s="145"/>
      <c r="R559" s="146"/>
    </row>
    <row r="560" spans="1:18" x14ac:dyDescent="0.25">
      <c r="A560" s="84"/>
      <c r="B560" s="144"/>
      <c r="C560" s="144"/>
      <c r="D560" s="86"/>
      <c r="E560" s="87"/>
      <c r="F560" s="162" t="str">
        <f t="shared" si="9"/>
        <v/>
      </c>
      <c r="G560" s="155"/>
      <c r="H560" s="163"/>
      <c r="I560" s="88"/>
      <c r="J560" s="154"/>
      <c r="K5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0" s="156"/>
      <c r="M5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0" s="89"/>
      <c r="O560" s="89"/>
      <c r="P560" s="89"/>
      <c r="Q560" s="145"/>
      <c r="R560" s="146"/>
    </row>
    <row r="561" spans="1:18" x14ac:dyDescent="0.25">
      <c r="A561" s="84"/>
      <c r="B561" s="144"/>
      <c r="C561" s="144"/>
      <c r="D561" s="86"/>
      <c r="E561" s="87"/>
      <c r="F561" s="162" t="str">
        <f t="shared" si="9"/>
        <v/>
      </c>
      <c r="G561" s="155"/>
      <c r="H561" s="163"/>
      <c r="I561" s="88"/>
      <c r="J561" s="154"/>
      <c r="K5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1" s="156"/>
      <c r="M5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1" s="89"/>
      <c r="O561" s="89"/>
      <c r="P561" s="89"/>
      <c r="Q561" s="145"/>
      <c r="R561" s="146"/>
    </row>
    <row r="562" spans="1:18" x14ac:dyDescent="0.25">
      <c r="A562" s="84"/>
      <c r="B562" s="144"/>
      <c r="C562" s="144"/>
      <c r="D562" s="86"/>
      <c r="E562" s="87"/>
      <c r="F562" s="162" t="str">
        <f t="shared" si="9"/>
        <v/>
      </c>
      <c r="G562" s="155"/>
      <c r="H562" s="163"/>
      <c r="I562" s="88"/>
      <c r="J562" s="154"/>
      <c r="K5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2" s="156"/>
      <c r="M5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2" s="89"/>
      <c r="O562" s="89"/>
      <c r="P562" s="89"/>
      <c r="Q562" s="145"/>
      <c r="R562" s="146"/>
    </row>
    <row r="563" spans="1:18" x14ac:dyDescent="0.25">
      <c r="A563" s="84"/>
      <c r="B563" s="144"/>
      <c r="C563" s="144"/>
      <c r="D563" s="86"/>
      <c r="E563" s="87"/>
      <c r="F563" s="162" t="str">
        <f t="shared" si="9"/>
        <v/>
      </c>
      <c r="G563" s="155"/>
      <c r="H563" s="163"/>
      <c r="I563" s="88"/>
      <c r="J563" s="154"/>
      <c r="K5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3" s="156"/>
      <c r="M5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3" s="89"/>
      <c r="O563" s="89"/>
      <c r="P563" s="89"/>
      <c r="Q563" s="145"/>
      <c r="R563" s="146"/>
    </row>
    <row r="564" spans="1:18" x14ac:dyDescent="0.25">
      <c r="A564" s="84"/>
      <c r="B564" s="144"/>
      <c r="C564" s="144"/>
      <c r="D564" s="86"/>
      <c r="E564" s="87"/>
      <c r="F564" s="162" t="str">
        <f t="shared" si="9"/>
        <v/>
      </c>
      <c r="G564" s="155"/>
      <c r="H564" s="163"/>
      <c r="I564" s="88"/>
      <c r="J564" s="154"/>
      <c r="K5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4" s="156"/>
      <c r="M5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4" s="89"/>
      <c r="O564" s="89"/>
      <c r="P564" s="89"/>
      <c r="Q564" s="145"/>
      <c r="R564" s="146"/>
    </row>
    <row r="565" spans="1:18" x14ac:dyDescent="0.25">
      <c r="A565" s="84"/>
      <c r="B565" s="144"/>
      <c r="C565" s="144"/>
      <c r="D565" s="86"/>
      <c r="E565" s="87"/>
      <c r="F565" s="162" t="str">
        <f t="shared" si="9"/>
        <v/>
      </c>
      <c r="G565" s="155"/>
      <c r="H565" s="163"/>
      <c r="I565" s="88"/>
      <c r="J565" s="154"/>
      <c r="K5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5" s="156"/>
      <c r="M5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5" s="89"/>
      <c r="O565" s="89"/>
      <c r="P565" s="89"/>
      <c r="Q565" s="145"/>
      <c r="R565" s="146"/>
    </row>
    <row r="566" spans="1:18" x14ac:dyDescent="0.25">
      <c r="A566" s="84"/>
      <c r="B566" s="144"/>
      <c r="C566" s="144"/>
      <c r="D566" s="86"/>
      <c r="E566" s="87"/>
      <c r="F566" s="162" t="str">
        <f t="shared" si="9"/>
        <v/>
      </c>
      <c r="G566" s="155"/>
      <c r="H566" s="163"/>
      <c r="I566" s="88"/>
      <c r="J566" s="154"/>
      <c r="K5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6" s="156"/>
      <c r="M5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6" s="89"/>
      <c r="O566" s="89"/>
      <c r="P566" s="89"/>
      <c r="Q566" s="145"/>
      <c r="R566" s="146"/>
    </row>
    <row r="567" spans="1:18" x14ac:dyDescent="0.25">
      <c r="A567" s="84"/>
      <c r="B567" s="144"/>
      <c r="C567" s="144"/>
      <c r="D567" s="86"/>
      <c r="E567" s="87"/>
      <c r="F567" s="162" t="str">
        <f t="shared" si="9"/>
        <v/>
      </c>
      <c r="G567" s="155"/>
      <c r="H567" s="163"/>
      <c r="I567" s="88"/>
      <c r="J567" s="154"/>
      <c r="K5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7" s="156"/>
      <c r="M5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7" s="89"/>
      <c r="O567" s="89"/>
      <c r="P567" s="89"/>
      <c r="Q567" s="145"/>
      <c r="R567" s="146"/>
    </row>
    <row r="568" spans="1:18" x14ac:dyDescent="0.25">
      <c r="A568" s="84"/>
      <c r="B568" s="144"/>
      <c r="C568" s="144"/>
      <c r="D568" s="86"/>
      <c r="E568" s="87"/>
      <c r="F568" s="162" t="str">
        <f t="shared" si="9"/>
        <v/>
      </c>
      <c r="G568" s="155"/>
      <c r="H568" s="163"/>
      <c r="I568" s="88"/>
      <c r="J568" s="154"/>
      <c r="K5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8" s="156"/>
      <c r="M5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8" s="89"/>
      <c r="O568" s="89"/>
      <c r="P568" s="89"/>
      <c r="Q568" s="145"/>
      <c r="R568" s="146"/>
    </row>
    <row r="569" spans="1:18" x14ac:dyDescent="0.25">
      <c r="A569" s="84"/>
      <c r="B569" s="144"/>
      <c r="C569" s="144"/>
      <c r="D569" s="86"/>
      <c r="E569" s="87"/>
      <c r="F569" s="162" t="str">
        <f t="shared" si="9"/>
        <v/>
      </c>
      <c r="G569" s="155"/>
      <c r="H569" s="163"/>
      <c r="I569" s="88"/>
      <c r="J569" s="154"/>
      <c r="K5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69" s="156"/>
      <c r="M5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69" s="89"/>
      <c r="O569" s="89"/>
      <c r="P569" s="89"/>
      <c r="Q569" s="145"/>
      <c r="R569" s="146"/>
    </row>
    <row r="570" spans="1:18" x14ac:dyDescent="0.25">
      <c r="A570" s="84"/>
      <c r="B570" s="144"/>
      <c r="C570" s="144"/>
      <c r="D570" s="86"/>
      <c r="E570" s="87"/>
      <c r="F570" s="162" t="str">
        <f t="shared" si="9"/>
        <v/>
      </c>
      <c r="G570" s="155"/>
      <c r="H570" s="163"/>
      <c r="I570" s="88"/>
      <c r="J570" s="154"/>
      <c r="K5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0" s="156"/>
      <c r="M5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0" s="89"/>
      <c r="O570" s="89"/>
      <c r="P570" s="89"/>
      <c r="Q570" s="145"/>
      <c r="R570" s="146"/>
    </row>
    <row r="571" spans="1:18" x14ac:dyDescent="0.25">
      <c r="A571" s="84"/>
      <c r="B571" s="144"/>
      <c r="C571" s="144"/>
      <c r="D571" s="86"/>
      <c r="E571" s="87"/>
      <c r="F571" s="162" t="str">
        <f t="shared" si="9"/>
        <v/>
      </c>
      <c r="G571" s="155"/>
      <c r="H571" s="163"/>
      <c r="I571" s="88"/>
      <c r="J571" s="154"/>
      <c r="K5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1" s="156"/>
      <c r="M5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1" s="89"/>
      <c r="O571" s="89"/>
      <c r="P571" s="89"/>
      <c r="Q571" s="145"/>
      <c r="R571" s="146"/>
    </row>
    <row r="572" spans="1:18" x14ac:dyDescent="0.25">
      <c r="A572" s="84"/>
      <c r="B572" s="144"/>
      <c r="C572" s="144"/>
      <c r="D572" s="86"/>
      <c r="E572" s="87"/>
      <c r="F572" s="162" t="str">
        <f t="shared" si="9"/>
        <v/>
      </c>
      <c r="G572" s="155"/>
      <c r="H572" s="163"/>
      <c r="I572" s="88"/>
      <c r="J572" s="154"/>
      <c r="K5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2" s="156"/>
      <c r="M5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2" s="89"/>
      <c r="O572" s="89"/>
      <c r="P572" s="89"/>
      <c r="Q572" s="145"/>
      <c r="R572" s="146"/>
    </row>
    <row r="573" spans="1:18" x14ac:dyDescent="0.25">
      <c r="A573" s="84"/>
      <c r="B573" s="144"/>
      <c r="C573" s="144"/>
      <c r="D573" s="86"/>
      <c r="E573" s="87"/>
      <c r="F573" s="162" t="str">
        <f t="shared" si="9"/>
        <v/>
      </c>
      <c r="G573" s="155"/>
      <c r="H573" s="163"/>
      <c r="I573" s="88"/>
      <c r="J573" s="154"/>
      <c r="K5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3" s="156"/>
      <c r="M5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3" s="89"/>
      <c r="O573" s="89"/>
      <c r="P573" s="89"/>
      <c r="Q573" s="145"/>
      <c r="R573" s="146"/>
    </row>
    <row r="574" spans="1:18" x14ac:dyDescent="0.25">
      <c r="A574" s="84"/>
      <c r="B574" s="144"/>
      <c r="C574" s="144"/>
      <c r="D574" s="86"/>
      <c r="E574" s="87"/>
      <c r="F574" s="162" t="str">
        <f t="shared" si="9"/>
        <v/>
      </c>
      <c r="G574" s="155"/>
      <c r="H574" s="163"/>
      <c r="I574" s="88"/>
      <c r="J574" s="154"/>
      <c r="K5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4" s="156"/>
      <c r="M5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4" s="89"/>
      <c r="O574" s="89"/>
      <c r="P574" s="89"/>
      <c r="Q574" s="145"/>
      <c r="R574" s="146"/>
    </row>
    <row r="575" spans="1:18" x14ac:dyDescent="0.25">
      <c r="A575" s="84"/>
      <c r="B575" s="144"/>
      <c r="C575" s="144"/>
      <c r="D575" s="86"/>
      <c r="E575" s="87"/>
      <c r="F575" s="162" t="str">
        <f t="shared" si="9"/>
        <v/>
      </c>
      <c r="G575" s="155"/>
      <c r="H575" s="163"/>
      <c r="I575" s="88"/>
      <c r="J575" s="154"/>
      <c r="K5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5" s="156"/>
      <c r="M5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5" s="89"/>
      <c r="O575" s="89"/>
      <c r="P575" s="89"/>
      <c r="Q575" s="145"/>
      <c r="R575" s="146"/>
    </row>
    <row r="576" spans="1:18" x14ac:dyDescent="0.25">
      <c r="A576" s="84"/>
      <c r="B576" s="144"/>
      <c r="C576" s="144"/>
      <c r="D576" s="86"/>
      <c r="E576" s="87"/>
      <c r="F576" s="162" t="str">
        <f t="shared" si="9"/>
        <v/>
      </c>
      <c r="G576" s="155"/>
      <c r="H576" s="163"/>
      <c r="I576" s="88"/>
      <c r="J576" s="154"/>
      <c r="K5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6" s="156"/>
      <c r="M5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6" s="89"/>
      <c r="O576" s="89"/>
      <c r="P576" s="89"/>
      <c r="Q576" s="145"/>
      <c r="R576" s="146"/>
    </row>
    <row r="577" spans="1:18" x14ac:dyDescent="0.25">
      <c r="A577" s="84"/>
      <c r="B577" s="144"/>
      <c r="C577" s="144"/>
      <c r="D577" s="86"/>
      <c r="E577" s="87"/>
      <c r="F577" s="162" t="str">
        <f t="shared" si="9"/>
        <v/>
      </c>
      <c r="G577" s="155"/>
      <c r="H577" s="163"/>
      <c r="I577" s="88"/>
      <c r="J577" s="154"/>
      <c r="K5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7" s="156"/>
      <c r="M5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7" s="89"/>
      <c r="O577" s="89"/>
      <c r="P577" s="89"/>
      <c r="Q577" s="145"/>
      <c r="R577" s="146"/>
    </row>
    <row r="578" spans="1:18" x14ac:dyDescent="0.25">
      <c r="A578" s="84"/>
      <c r="B578" s="144"/>
      <c r="C578" s="144"/>
      <c r="D578" s="86"/>
      <c r="E578" s="87"/>
      <c r="F578" s="162" t="str">
        <f t="shared" si="9"/>
        <v/>
      </c>
      <c r="G578" s="155"/>
      <c r="H578" s="163"/>
      <c r="I578" s="88"/>
      <c r="J578" s="154"/>
      <c r="K5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8" s="156"/>
      <c r="M5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8" s="89"/>
      <c r="O578" s="89"/>
      <c r="P578" s="89"/>
      <c r="Q578" s="145"/>
      <c r="R578" s="146"/>
    </row>
    <row r="579" spans="1:18" x14ac:dyDescent="0.25">
      <c r="A579" s="84"/>
      <c r="B579" s="144"/>
      <c r="C579" s="144"/>
      <c r="D579" s="86"/>
      <c r="E579" s="87"/>
      <c r="F579" s="162" t="str">
        <f t="shared" si="9"/>
        <v/>
      </c>
      <c r="G579" s="155"/>
      <c r="H579" s="163"/>
      <c r="I579" s="88"/>
      <c r="J579" s="154"/>
      <c r="K5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79" s="156"/>
      <c r="M5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79" s="89"/>
      <c r="O579" s="89"/>
      <c r="P579" s="89"/>
      <c r="Q579" s="145"/>
      <c r="R579" s="146"/>
    </row>
    <row r="580" spans="1:18" x14ac:dyDescent="0.25">
      <c r="A580" s="84"/>
      <c r="B580" s="144"/>
      <c r="C580" s="144"/>
      <c r="D580" s="86"/>
      <c r="E580" s="87"/>
      <c r="F580" s="162" t="str">
        <f t="shared" si="9"/>
        <v/>
      </c>
      <c r="G580" s="155"/>
      <c r="H580" s="163"/>
      <c r="I580" s="88"/>
      <c r="J580" s="154"/>
      <c r="K5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0" s="156"/>
      <c r="M5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0" s="89"/>
      <c r="O580" s="89"/>
      <c r="P580" s="89"/>
      <c r="Q580" s="145"/>
      <c r="R580" s="146"/>
    </row>
    <row r="581" spans="1:18" x14ac:dyDescent="0.25">
      <c r="A581" s="84"/>
      <c r="B581" s="144"/>
      <c r="C581" s="144"/>
      <c r="D581" s="86"/>
      <c r="E581" s="87"/>
      <c r="F581" s="162" t="str">
        <f t="shared" si="9"/>
        <v/>
      </c>
      <c r="G581" s="155"/>
      <c r="H581" s="163"/>
      <c r="I581" s="88"/>
      <c r="J581" s="154"/>
      <c r="K5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1" s="156"/>
      <c r="M5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1" s="89"/>
      <c r="O581" s="89"/>
      <c r="P581" s="89"/>
      <c r="Q581" s="145"/>
      <c r="R581" s="146"/>
    </row>
    <row r="582" spans="1:18" x14ac:dyDescent="0.25">
      <c r="A582" s="84"/>
      <c r="B582" s="144"/>
      <c r="C582" s="144"/>
      <c r="D582" s="86"/>
      <c r="E582" s="87"/>
      <c r="F582" s="162" t="str">
        <f t="shared" si="9"/>
        <v/>
      </c>
      <c r="G582" s="155"/>
      <c r="H582" s="163"/>
      <c r="I582" s="88"/>
      <c r="J582" s="154"/>
      <c r="K5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2" s="156"/>
      <c r="M5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2" s="89"/>
      <c r="O582" s="89"/>
      <c r="P582" s="89"/>
      <c r="Q582" s="145"/>
      <c r="R582" s="146"/>
    </row>
    <row r="583" spans="1:18" x14ac:dyDescent="0.25">
      <c r="A583" s="84"/>
      <c r="B583" s="144"/>
      <c r="C583" s="144"/>
      <c r="D583" s="86"/>
      <c r="E583" s="87"/>
      <c r="F583" s="162" t="str">
        <f t="shared" si="9"/>
        <v/>
      </c>
      <c r="G583" s="155"/>
      <c r="H583" s="163"/>
      <c r="I583" s="88"/>
      <c r="J583" s="154"/>
      <c r="K5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3" s="156"/>
      <c r="M5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3" s="89"/>
      <c r="O583" s="89"/>
      <c r="P583" s="89"/>
      <c r="Q583" s="145"/>
      <c r="R583" s="146"/>
    </row>
    <row r="584" spans="1:18" x14ac:dyDescent="0.25">
      <c r="A584" s="84"/>
      <c r="B584" s="144"/>
      <c r="C584" s="144"/>
      <c r="D584" s="86"/>
      <c r="E584" s="87"/>
      <c r="F584" s="162" t="str">
        <f t="shared" si="9"/>
        <v/>
      </c>
      <c r="G584" s="155"/>
      <c r="H584" s="163"/>
      <c r="I584" s="88"/>
      <c r="J584" s="154"/>
      <c r="K5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4" s="156"/>
      <c r="M5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4" s="89"/>
      <c r="O584" s="89"/>
      <c r="P584" s="89"/>
      <c r="Q584" s="145"/>
      <c r="R584" s="146"/>
    </row>
    <row r="585" spans="1:18" x14ac:dyDescent="0.25">
      <c r="A585" s="84"/>
      <c r="B585" s="144"/>
      <c r="C585" s="144"/>
      <c r="D585" s="86"/>
      <c r="E585" s="87"/>
      <c r="F585" s="162" t="str">
        <f t="shared" si="9"/>
        <v/>
      </c>
      <c r="G585" s="155"/>
      <c r="H585" s="163"/>
      <c r="I585" s="88"/>
      <c r="J585" s="154"/>
      <c r="K5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5" s="156"/>
      <c r="M5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5" s="89"/>
      <c r="O585" s="89"/>
      <c r="P585" s="89"/>
      <c r="Q585" s="145"/>
      <c r="R585" s="146"/>
    </row>
    <row r="586" spans="1:18" x14ac:dyDescent="0.25">
      <c r="A586" s="84"/>
      <c r="B586" s="144"/>
      <c r="C586" s="144"/>
      <c r="D586" s="86"/>
      <c r="E586" s="87"/>
      <c r="F586" s="162" t="str">
        <f t="shared" si="9"/>
        <v/>
      </c>
      <c r="G586" s="155"/>
      <c r="H586" s="163"/>
      <c r="I586" s="88"/>
      <c r="J586" s="154"/>
      <c r="K5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6" s="156"/>
      <c r="M5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6" s="89"/>
      <c r="O586" s="89"/>
      <c r="P586" s="89"/>
      <c r="Q586" s="145"/>
      <c r="R586" s="146"/>
    </row>
    <row r="587" spans="1:18" x14ac:dyDescent="0.25">
      <c r="A587" s="84"/>
      <c r="B587" s="144"/>
      <c r="C587" s="144"/>
      <c r="D587" s="86"/>
      <c r="E587" s="87"/>
      <c r="F587" s="162" t="str">
        <f t="shared" si="9"/>
        <v/>
      </c>
      <c r="G587" s="155"/>
      <c r="H587" s="163"/>
      <c r="I587" s="88"/>
      <c r="J587" s="154"/>
      <c r="K5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7" s="156"/>
      <c r="M5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7" s="89"/>
      <c r="O587" s="89"/>
      <c r="P587" s="89"/>
      <c r="Q587" s="145"/>
      <c r="R587" s="146"/>
    </row>
    <row r="588" spans="1:18" x14ac:dyDescent="0.25">
      <c r="A588" s="84"/>
      <c r="B588" s="144"/>
      <c r="C588" s="144"/>
      <c r="D588" s="86"/>
      <c r="E588" s="87"/>
      <c r="F588" s="162" t="str">
        <f t="shared" si="9"/>
        <v/>
      </c>
      <c r="G588" s="155"/>
      <c r="H588" s="163"/>
      <c r="I588" s="88"/>
      <c r="J588" s="154"/>
      <c r="K5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8" s="156"/>
      <c r="M5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8" s="89"/>
      <c r="O588" s="89"/>
      <c r="P588" s="89"/>
      <c r="Q588" s="145"/>
      <c r="R588" s="146"/>
    </row>
    <row r="589" spans="1:18" x14ac:dyDescent="0.25">
      <c r="A589" s="84"/>
      <c r="B589" s="144"/>
      <c r="C589" s="144"/>
      <c r="D589" s="86"/>
      <c r="E589" s="87"/>
      <c r="F589" s="162" t="str">
        <f t="shared" si="9"/>
        <v/>
      </c>
      <c r="G589" s="155"/>
      <c r="H589" s="163"/>
      <c r="I589" s="88"/>
      <c r="J589" s="154"/>
      <c r="K5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89" s="156"/>
      <c r="M5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89" s="89"/>
      <c r="O589" s="89"/>
      <c r="P589" s="89"/>
      <c r="Q589" s="145"/>
      <c r="R589" s="146"/>
    </row>
    <row r="590" spans="1:18" x14ac:dyDescent="0.25">
      <c r="A590" s="84"/>
      <c r="B590" s="144"/>
      <c r="C590" s="144"/>
      <c r="D590" s="86"/>
      <c r="E590" s="87"/>
      <c r="F590" s="162" t="str">
        <f t="shared" si="9"/>
        <v/>
      </c>
      <c r="G590" s="155"/>
      <c r="H590" s="163"/>
      <c r="I590" s="88"/>
      <c r="J590" s="154"/>
      <c r="K5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0" s="156"/>
      <c r="M5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0" s="89"/>
      <c r="O590" s="89"/>
      <c r="P590" s="89"/>
      <c r="Q590" s="145"/>
      <c r="R590" s="146"/>
    </row>
    <row r="591" spans="1:18" x14ac:dyDescent="0.25">
      <c r="A591" s="84"/>
      <c r="B591" s="144"/>
      <c r="C591" s="144"/>
      <c r="D591" s="86"/>
      <c r="E591" s="87"/>
      <c r="F591" s="162" t="str">
        <f t="shared" si="9"/>
        <v/>
      </c>
      <c r="G591" s="155"/>
      <c r="H591" s="163"/>
      <c r="I591" s="88"/>
      <c r="J591" s="154"/>
      <c r="K5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1" s="156"/>
      <c r="M5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1" s="89"/>
      <c r="O591" s="89"/>
      <c r="P591" s="89"/>
      <c r="Q591" s="145"/>
      <c r="R591" s="146"/>
    </row>
    <row r="592" spans="1:18" x14ac:dyDescent="0.25">
      <c r="A592" s="84"/>
      <c r="B592" s="144"/>
      <c r="C592" s="144"/>
      <c r="D592" s="86"/>
      <c r="E592" s="87"/>
      <c r="F592" s="162" t="str">
        <f t="shared" si="9"/>
        <v/>
      </c>
      <c r="G592" s="155"/>
      <c r="H592" s="163"/>
      <c r="I592" s="88"/>
      <c r="J592" s="154"/>
      <c r="K5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2" s="156"/>
      <c r="M5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2" s="89"/>
      <c r="O592" s="89"/>
      <c r="P592" s="89"/>
      <c r="Q592" s="145"/>
      <c r="R592" s="146"/>
    </row>
    <row r="593" spans="1:18" x14ac:dyDescent="0.25">
      <c r="A593" s="84"/>
      <c r="B593" s="144"/>
      <c r="C593" s="144"/>
      <c r="D593" s="86"/>
      <c r="E593" s="87"/>
      <c r="F593" s="162" t="str">
        <f t="shared" si="9"/>
        <v/>
      </c>
      <c r="G593" s="155"/>
      <c r="H593" s="163"/>
      <c r="I593" s="88"/>
      <c r="J593" s="154"/>
      <c r="K5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3" s="156"/>
      <c r="M5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3" s="89"/>
      <c r="O593" s="89"/>
      <c r="P593" s="89"/>
      <c r="Q593" s="145"/>
      <c r="R593" s="146"/>
    </row>
    <row r="594" spans="1:18" x14ac:dyDescent="0.25">
      <c r="A594" s="84"/>
      <c r="B594" s="144"/>
      <c r="C594" s="144"/>
      <c r="D594" s="86"/>
      <c r="E594" s="87"/>
      <c r="F594" s="162" t="str">
        <f t="shared" si="9"/>
        <v/>
      </c>
      <c r="G594" s="155"/>
      <c r="H594" s="163"/>
      <c r="I594" s="88"/>
      <c r="J594" s="154"/>
      <c r="K5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4" s="156"/>
      <c r="M5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4" s="89"/>
      <c r="O594" s="89"/>
      <c r="P594" s="89"/>
      <c r="Q594" s="145"/>
      <c r="R594" s="146"/>
    </row>
    <row r="595" spans="1:18" x14ac:dyDescent="0.25">
      <c r="A595" s="84"/>
      <c r="B595" s="144"/>
      <c r="C595" s="144"/>
      <c r="D595" s="86"/>
      <c r="E595" s="87"/>
      <c r="F595" s="162" t="str">
        <f t="shared" si="9"/>
        <v/>
      </c>
      <c r="G595" s="155"/>
      <c r="H595" s="163"/>
      <c r="I595" s="88"/>
      <c r="J595" s="154"/>
      <c r="K5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5" s="156"/>
      <c r="M5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5" s="89"/>
      <c r="O595" s="89"/>
      <c r="P595" s="89"/>
      <c r="Q595" s="145"/>
      <c r="R595" s="146"/>
    </row>
    <row r="596" spans="1:18" x14ac:dyDescent="0.25">
      <c r="A596" s="84"/>
      <c r="B596" s="144"/>
      <c r="C596" s="144"/>
      <c r="D596" s="86"/>
      <c r="E596" s="87"/>
      <c r="F596" s="162" t="str">
        <f t="shared" si="9"/>
        <v/>
      </c>
      <c r="G596" s="155"/>
      <c r="H596" s="163"/>
      <c r="I596" s="88"/>
      <c r="J596" s="154"/>
      <c r="K5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6" s="156"/>
      <c r="M5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6" s="89"/>
      <c r="O596" s="89"/>
      <c r="P596" s="89"/>
      <c r="Q596" s="145"/>
      <c r="R596" s="146"/>
    </row>
    <row r="597" spans="1:18" x14ac:dyDescent="0.25">
      <c r="A597" s="84"/>
      <c r="B597" s="144"/>
      <c r="C597" s="144"/>
      <c r="D597" s="86"/>
      <c r="E597" s="87"/>
      <c r="F597" s="162" t="str">
        <f t="shared" si="9"/>
        <v/>
      </c>
      <c r="G597" s="155"/>
      <c r="H597" s="163"/>
      <c r="I597" s="88"/>
      <c r="J597" s="154"/>
      <c r="K5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7" s="156"/>
      <c r="M5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7" s="89"/>
      <c r="O597" s="89"/>
      <c r="P597" s="89"/>
      <c r="Q597" s="145"/>
      <c r="R597" s="146"/>
    </row>
    <row r="598" spans="1:18" x14ac:dyDescent="0.25">
      <c r="A598" s="84"/>
      <c r="B598" s="144"/>
      <c r="C598" s="144"/>
      <c r="D598" s="86"/>
      <c r="E598" s="87"/>
      <c r="F598" s="162" t="str">
        <f t="shared" ref="F598:F661" si="10">IF(OR(ISBLANK(E598),ISERROR($B$14),ISERROR($B$15))=FALSE,E598+(E598*$B$14+$B$15),"")</f>
        <v/>
      </c>
      <c r="G598" s="155"/>
      <c r="H598" s="163"/>
      <c r="I598" s="88"/>
      <c r="J598" s="154"/>
      <c r="K5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8" s="156"/>
      <c r="M5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8" s="89"/>
      <c r="O598" s="89"/>
      <c r="P598" s="89"/>
      <c r="Q598" s="145"/>
      <c r="R598" s="146"/>
    </row>
    <row r="599" spans="1:18" x14ac:dyDescent="0.25">
      <c r="A599" s="84"/>
      <c r="B599" s="144"/>
      <c r="C599" s="144"/>
      <c r="D599" s="86"/>
      <c r="E599" s="87"/>
      <c r="F599" s="162" t="str">
        <f t="shared" si="10"/>
        <v/>
      </c>
      <c r="G599" s="155"/>
      <c r="H599" s="163"/>
      <c r="I599" s="88"/>
      <c r="J599" s="154"/>
      <c r="K5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599" s="156"/>
      <c r="M5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599" s="89"/>
      <c r="O599" s="89"/>
      <c r="P599" s="89"/>
      <c r="Q599" s="145"/>
      <c r="R599" s="146"/>
    </row>
    <row r="600" spans="1:18" x14ac:dyDescent="0.25">
      <c r="A600" s="84"/>
      <c r="B600" s="144"/>
      <c r="C600" s="144"/>
      <c r="D600" s="86"/>
      <c r="E600" s="87"/>
      <c r="F600" s="162" t="str">
        <f t="shared" si="10"/>
        <v/>
      </c>
      <c r="G600" s="155"/>
      <c r="H600" s="163"/>
      <c r="I600" s="88"/>
      <c r="J600" s="154"/>
      <c r="K6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0" s="156"/>
      <c r="M6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0" s="89"/>
      <c r="O600" s="89"/>
      <c r="P600" s="89"/>
      <c r="Q600" s="145"/>
      <c r="R600" s="146"/>
    </row>
    <row r="601" spans="1:18" x14ac:dyDescent="0.25">
      <c r="A601" s="84"/>
      <c r="B601" s="144"/>
      <c r="C601" s="144"/>
      <c r="D601" s="86"/>
      <c r="E601" s="87"/>
      <c r="F601" s="162" t="str">
        <f t="shared" si="10"/>
        <v/>
      </c>
      <c r="G601" s="155"/>
      <c r="H601" s="163"/>
      <c r="I601" s="88"/>
      <c r="J601" s="154"/>
      <c r="K6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1" s="156"/>
      <c r="M6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1" s="89"/>
      <c r="O601" s="89"/>
      <c r="P601" s="89"/>
      <c r="Q601" s="145"/>
      <c r="R601" s="146"/>
    </row>
    <row r="602" spans="1:18" x14ac:dyDescent="0.25">
      <c r="A602" s="84"/>
      <c r="B602" s="144"/>
      <c r="C602" s="144"/>
      <c r="D602" s="86"/>
      <c r="E602" s="87"/>
      <c r="F602" s="162" t="str">
        <f t="shared" si="10"/>
        <v/>
      </c>
      <c r="G602" s="155"/>
      <c r="H602" s="163"/>
      <c r="I602" s="88"/>
      <c r="J602" s="154"/>
      <c r="K6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2" s="156"/>
      <c r="M6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2" s="89"/>
      <c r="O602" s="89"/>
      <c r="P602" s="89"/>
      <c r="Q602" s="145"/>
      <c r="R602" s="146"/>
    </row>
    <row r="603" spans="1:18" x14ac:dyDescent="0.25">
      <c r="A603" s="84"/>
      <c r="B603" s="144"/>
      <c r="C603" s="144"/>
      <c r="D603" s="86"/>
      <c r="E603" s="87"/>
      <c r="F603" s="162" t="str">
        <f t="shared" si="10"/>
        <v/>
      </c>
      <c r="G603" s="155"/>
      <c r="H603" s="163"/>
      <c r="I603" s="88"/>
      <c r="J603" s="154"/>
      <c r="K6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3" s="156"/>
      <c r="M6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3" s="89"/>
      <c r="O603" s="89"/>
      <c r="P603" s="89"/>
      <c r="Q603" s="145"/>
      <c r="R603" s="146"/>
    </row>
    <row r="604" spans="1:18" x14ac:dyDescent="0.25">
      <c r="A604" s="84"/>
      <c r="B604" s="144"/>
      <c r="C604" s="144"/>
      <c r="D604" s="86"/>
      <c r="E604" s="87"/>
      <c r="F604" s="162" t="str">
        <f t="shared" si="10"/>
        <v/>
      </c>
      <c r="G604" s="155"/>
      <c r="H604" s="163"/>
      <c r="I604" s="88"/>
      <c r="J604" s="154"/>
      <c r="K6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4" s="156"/>
      <c r="M6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4" s="89"/>
      <c r="O604" s="89"/>
      <c r="P604" s="89"/>
      <c r="Q604" s="145"/>
      <c r="R604" s="146"/>
    </row>
    <row r="605" spans="1:18" x14ac:dyDescent="0.25">
      <c r="A605" s="84"/>
      <c r="B605" s="144"/>
      <c r="C605" s="144"/>
      <c r="D605" s="86"/>
      <c r="E605" s="87"/>
      <c r="F605" s="162" t="str">
        <f t="shared" si="10"/>
        <v/>
      </c>
      <c r="G605" s="155"/>
      <c r="H605" s="163"/>
      <c r="I605" s="88"/>
      <c r="J605" s="154"/>
      <c r="K6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5" s="156"/>
      <c r="M6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5" s="89"/>
      <c r="O605" s="89"/>
      <c r="P605" s="89"/>
      <c r="Q605" s="145"/>
      <c r="R605" s="146"/>
    </row>
    <row r="606" spans="1:18" x14ac:dyDescent="0.25">
      <c r="A606" s="84"/>
      <c r="B606" s="144"/>
      <c r="C606" s="144"/>
      <c r="D606" s="86"/>
      <c r="E606" s="87"/>
      <c r="F606" s="162" t="str">
        <f t="shared" si="10"/>
        <v/>
      </c>
      <c r="G606" s="155"/>
      <c r="H606" s="163"/>
      <c r="I606" s="88"/>
      <c r="J606" s="154"/>
      <c r="K6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6" s="156"/>
      <c r="M6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6" s="89"/>
      <c r="O606" s="89"/>
      <c r="P606" s="89"/>
      <c r="Q606" s="145"/>
      <c r="R606" s="146"/>
    </row>
    <row r="607" spans="1:18" x14ac:dyDescent="0.25">
      <c r="A607" s="84"/>
      <c r="B607" s="144"/>
      <c r="C607" s="144"/>
      <c r="D607" s="86"/>
      <c r="E607" s="87"/>
      <c r="F607" s="162" t="str">
        <f t="shared" si="10"/>
        <v/>
      </c>
      <c r="G607" s="155"/>
      <c r="H607" s="163"/>
      <c r="I607" s="88"/>
      <c r="J607" s="154"/>
      <c r="K6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7" s="156"/>
      <c r="M6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7" s="89"/>
      <c r="O607" s="89"/>
      <c r="P607" s="89"/>
      <c r="Q607" s="145"/>
      <c r="R607" s="146"/>
    </row>
    <row r="608" spans="1:18" x14ac:dyDescent="0.25">
      <c r="A608" s="84"/>
      <c r="B608" s="144"/>
      <c r="C608" s="144"/>
      <c r="D608" s="86"/>
      <c r="E608" s="87"/>
      <c r="F608" s="162" t="str">
        <f t="shared" si="10"/>
        <v/>
      </c>
      <c r="G608" s="155"/>
      <c r="H608" s="163"/>
      <c r="I608" s="88"/>
      <c r="J608" s="154"/>
      <c r="K6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8" s="156"/>
      <c r="M6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8" s="89"/>
      <c r="O608" s="89"/>
      <c r="P608" s="89"/>
      <c r="Q608" s="145"/>
      <c r="R608" s="146"/>
    </row>
    <row r="609" spans="1:18" x14ac:dyDescent="0.25">
      <c r="A609" s="84"/>
      <c r="B609" s="144"/>
      <c r="C609" s="144"/>
      <c r="D609" s="86"/>
      <c r="E609" s="87"/>
      <c r="F609" s="162" t="str">
        <f t="shared" si="10"/>
        <v/>
      </c>
      <c r="G609" s="155"/>
      <c r="H609" s="163"/>
      <c r="I609" s="88"/>
      <c r="J609" s="154"/>
      <c r="K6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09" s="156"/>
      <c r="M6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09" s="89"/>
      <c r="O609" s="89"/>
      <c r="P609" s="89"/>
      <c r="Q609" s="145"/>
      <c r="R609" s="146"/>
    </row>
    <row r="610" spans="1:18" x14ac:dyDescent="0.25">
      <c r="A610" s="84"/>
      <c r="B610" s="144"/>
      <c r="C610" s="144"/>
      <c r="D610" s="86"/>
      <c r="E610" s="87"/>
      <c r="F610" s="162" t="str">
        <f t="shared" si="10"/>
        <v/>
      </c>
      <c r="G610" s="155"/>
      <c r="H610" s="163"/>
      <c r="I610" s="88"/>
      <c r="J610" s="154"/>
      <c r="K6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0" s="156"/>
      <c r="M6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0" s="89"/>
      <c r="O610" s="89"/>
      <c r="P610" s="89"/>
      <c r="Q610" s="145"/>
      <c r="R610" s="146"/>
    </row>
    <row r="611" spans="1:18" x14ac:dyDescent="0.25">
      <c r="A611" s="84"/>
      <c r="B611" s="144"/>
      <c r="C611" s="144"/>
      <c r="D611" s="86"/>
      <c r="E611" s="87"/>
      <c r="F611" s="162" t="str">
        <f t="shared" si="10"/>
        <v/>
      </c>
      <c r="G611" s="155"/>
      <c r="H611" s="163"/>
      <c r="I611" s="88"/>
      <c r="J611" s="154"/>
      <c r="K6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1" s="156"/>
      <c r="M6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1" s="89"/>
      <c r="O611" s="89"/>
      <c r="P611" s="89"/>
      <c r="Q611" s="145"/>
      <c r="R611" s="146"/>
    </row>
    <row r="612" spans="1:18" x14ac:dyDescent="0.25">
      <c r="A612" s="84"/>
      <c r="B612" s="144"/>
      <c r="C612" s="144"/>
      <c r="D612" s="86"/>
      <c r="E612" s="87"/>
      <c r="F612" s="162" t="str">
        <f t="shared" si="10"/>
        <v/>
      </c>
      <c r="G612" s="155"/>
      <c r="H612" s="163"/>
      <c r="I612" s="88"/>
      <c r="J612" s="154"/>
      <c r="K6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2" s="156"/>
      <c r="M6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2" s="89"/>
      <c r="O612" s="89"/>
      <c r="P612" s="89"/>
      <c r="Q612" s="145"/>
      <c r="R612" s="146"/>
    </row>
    <row r="613" spans="1:18" x14ac:dyDescent="0.25">
      <c r="A613" s="84"/>
      <c r="B613" s="144"/>
      <c r="C613" s="144"/>
      <c r="D613" s="86"/>
      <c r="E613" s="87"/>
      <c r="F613" s="162" t="str">
        <f t="shared" si="10"/>
        <v/>
      </c>
      <c r="G613" s="155"/>
      <c r="H613" s="163"/>
      <c r="I613" s="88"/>
      <c r="J613" s="154"/>
      <c r="K6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3" s="156"/>
      <c r="M6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3" s="89"/>
      <c r="O613" s="89"/>
      <c r="P613" s="89"/>
      <c r="Q613" s="145"/>
      <c r="R613" s="146"/>
    </row>
    <row r="614" spans="1:18" x14ac:dyDescent="0.25">
      <c r="A614" s="84"/>
      <c r="B614" s="144"/>
      <c r="C614" s="144"/>
      <c r="D614" s="86"/>
      <c r="E614" s="87"/>
      <c r="F614" s="162" t="str">
        <f t="shared" si="10"/>
        <v/>
      </c>
      <c r="G614" s="155"/>
      <c r="H614" s="163"/>
      <c r="I614" s="88"/>
      <c r="J614" s="154"/>
      <c r="K6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4" s="156"/>
      <c r="M6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4" s="89"/>
      <c r="O614" s="89"/>
      <c r="P614" s="89"/>
      <c r="Q614" s="145"/>
      <c r="R614" s="146"/>
    </row>
    <row r="615" spans="1:18" x14ac:dyDescent="0.25">
      <c r="A615" s="84"/>
      <c r="B615" s="144"/>
      <c r="C615" s="144"/>
      <c r="D615" s="86"/>
      <c r="E615" s="87"/>
      <c r="F615" s="162" t="str">
        <f t="shared" si="10"/>
        <v/>
      </c>
      <c r="G615" s="155"/>
      <c r="H615" s="163"/>
      <c r="I615" s="88"/>
      <c r="J615" s="154"/>
      <c r="K6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5" s="156"/>
      <c r="M6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5" s="89"/>
      <c r="O615" s="89"/>
      <c r="P615" s="89"/>
      <c r="Q615" s="145"/>
      <c r="R615" s="146"/>
    </row>
    <row r="616" spans="1:18" x14ac:dyDescent="0.25">
      <c r="A616" s="84"/>
      <c r="B616" s="144"/>
      <c r="C616" s="144"/>
      <c r="D616" s="86"/>
      <c r="E616" s="87"/>
      <c r="F616" s="162" t="str">
        <f t="shared" si="10"/>
        <v/>
      </c>
      <c r="G616" s="155"/>
      <c r="H616" s="163"/>
      <c r="I616" s="88"/>
      <c r="J616" s="154"/>
      <c r="K6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6" s="156"/>
      <c r="M6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6" s="89"/>
      <c r="O616" s="89"/>
      <c r="P616" s="89"/>
      <c r="Q616" s="145"/>
      <c r="R616" s="146"/>
    </row>
    <row r="617" spans="1:18" x14ac:dyDescent="0.25">
      <c r="A617" s="84"/>
      <c r="B617" s="144"/>
      <c r="C617" s="144"/>
      <c r="D617" s="86"/>
      <c r="E617" s="87"/>
      <c r="F617" s="162" t="str">
        <f t="shared" si="10"/>
        <v/>
      </c>
      <c r="G617" s="155"/>
      <c r="H617" s="163"/>
      <c r="I617" s="88"/>
      <c r="J617" s="154"/>
      <c r="K6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7" s="156"/>
      <c r="M6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7" s="89"/>
      <c r="O617" s="89"/>
      <c r="P617" s="89"/>
      <c r="Q617" s="145"/>
      <c r="R617" s="146"/>
    </row>
    <row r="618" spans="1:18" x14ac:dyDescent="0.25">
      <c r="A618" s="84"/>
      <c r="B618" s="144"/>
      <c r="C618" s="144"/>
      <c r="D618" s="86"/>
      <c r="E618" s="87"/>
      <c r="F618" s="162" t="str">
        <f t="shared" si="10"/>
        <v/>
      </c>
      <c r="G618" s="155"/>
      <c r="H618" s="163"/>
      <c r="I618" s="88"/>
      <c r="J618" s="154"/>
      <c r="K6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8" s="156"/>
      <c r="M6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8" s="89"/>
      <c r="O618" s="89"/>
      <c r="P618" s="89"/>
      <c r="Q618" s="145"/>
      <c r="R618" s="146"/>
    </row>
    <row r="619" spans="1:18" x14ac:dyDescent="0.25">
      <c r="A619" s="84"/>
      <c r="B619" s="144"/>
      <c r="C619" s="144"/>
      <c r="D619" s="86"/>
      <c r="E619" s="87"/>
      <c r="F619" s="162" t="str">
        <f t="shared" si="10"/>
        <v/>
      </c>
      <c r="G619" s="155"/>
      <c r="H619" s="163"/>
      <c r="I619" s="88"/>
      <c r="J619" s="154"/>
      <c r="K6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19" s="156"/>
      <c r="M6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19" s="89"/>
      <c r="O619" s="89"/>
      <c r="P619" s="89"/>
      <c r="Q619" s="145"/>
      <c r="R619" s="146"/>
    </row>
    <row r="620" spans="1:18" x14ac:dyDescent="0.25">
      <c r="A620" s="84"/>
      <c r="B620" s="144"/>
      <c r="C620" s="144"/>
      <c r="D620" s="86"/>
      <c r="E620" s="87"/>
      <c r="F620" s="162" t="str">
        <f t="shared" si="10"/>
        <v/>
      </c>
      <c r="G620" s="155"/>
      <c r="H620" s="163"/>
      <c r="I620" s="88"/>
      <c r="J620" s="154"/>
      <c r="K6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0" s="156"/>
      <c r="M6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0" s="89"/>
      <c r="O620" s="89"/>
      <c r="P620" s="89"/>
      <c r="Q620" s="145"/>
      <c r="R620" s="146"/>
    </row>
    <row r="621" spans="1:18" x14ac:dyDescent="0.25">
      <c r="A621" s="84"/>
      <c r="B621" s="144"/>
      <c r="C621" s="144"/>
      <c r="D621" s="86"/>
      <c r="E621" s="87"/>
      <c r="F621" s="162" t="str">
        <f t="shared" si="10"/>
        <v/>
      </c>
      <c r="G621" s="155"/>
      <c r="H621" s="163"/>
      <c r="I621" s="88"/>
      <c r="J621" s="154"/>
      <c r="K6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1" s="156"/>
      <c r="M6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1" s="89"/>
      <c r="O621" s="89"/>
      <c r="P621" s="89"/>
      <c r="Q621" s="145"/>
      <c r="R621" s="146"/>
    </row>
    <row r="622" spans="1:18" x14ac:dyDescent="0.25">
      <c r="A622" s="84"/>
      <c r="B622" s="144"/>
      <c r="C622" s="144"/>
      <c r="D622" s="86"/>
      <c r="E622" s="87"/>
      <c r="F622" s="162" t="str">
        <f t="shared" si="10"/>
        <v/>
      </c>
      <c r="G622" s="155"/>
      <c r="H622" s="163"/>
      <c r="I622" s="88"/>
      <c r="J622" s="154"/>
      <c r="K6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2" s="156"/>
      <c r="M6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2" s="89"/>
      <c r="O622" s="89"/>
      <c r="P622" s="89"/>
      <c r="Q622" s="145"/>
      <c r="R622" s="146"/>
    </row>
    <row r="623" spans="1:18" x14ac:dyDescent="0.25">
      <c r="A623" s="84"/>
      <c r="B623" s="144"/>
      <c r="C623" s="144"/>
      <c r="D623" s="86"/>
      <c r="E623" s="87"/>
      <c r="F623" s="162" t="str">
        <f t="shared" si="10"/>
        <v/>
      </c>
      <c r="G623" s="155"/>
      <c r="H623" s="163"/>
      <c r="I623" s="88"/>
      <c r="J623" s="154"/>
      <c r="K6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3" s="156"/>
      <c r="M6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3" s="89"/>
      <c r="O623" s="89"/>
      <c r="P623" s="89"/>
      <c r="Q623" s="145"/>
      <c r="R623" s="146"/>
    </row>
    <row r="624" spans="1:18" x14ac:dyDescent="0.25">
      <c r="A624" s="84"/>
      <c r="B624" s="144"/>
      <c r="C624" s="144"/>
      <c r="D624" s="86"/>
      <c r="E624" s="87"/>
      <c r="F624" s="162" t="str">
        <f t="shared" si="10"/>
        <v/>
      </c>
      <c r="G624" s="155"/>
      <c r="H624" s="163"/>
      <c r="I624" s="88"/>
      <c r="J624" s="154"/>
      <c r="K6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4" s="156"/>
      <c r="M6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4" s="89"/>
      <c r="O624" s="89"/>
      <c r="P624" s="89"/>
      <c r="Q624" s="145"/>
      <c r="R624" s="146"/>
    </row>
    <row r="625" spans="1:18" x14ac:dyDescent="0.25">
      <c r="A625" s="84"/>
      <c r="B625" s="144"/>
      <c r="C625" s="144"/>
      <c r="D625" s="86"/>
      <c r="E625" s="87"/>
      <c r="F625" s="162" t="str">
        <f t="shared" si="10"/>
        <v/>
      </c>
      <c r="G625" s="155"/>
      <c r="H625" s="163"/>
      <c r="I625" s="88"/>
      <c r="J625" s="154"/>
      <c r="K6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5" s="156"/>
      <c r="M6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5" s="89"/>
      <c r="O625" s="89"/>
      <c r="P625" s="89"/>
      <c r="Q625" s="145"/>
      <c r="R625" s="146"/>
    </row>
    <row r="626" spans="1:18" x14ac:dyDescent="0.25">
      <c r="A626" s="84"/>
      <c r="B626" s="144"/>
      <c r="C626" s="144"/>
      <c r="D626" s="86"/>
      <c r="E626" s="87"/>
      <c r="F626" s="162" t="str">
        <f t="shared" si="10"/>
        <v/>
      </c>
      <c r="G626" s="155"/>
      <c r="H626" s="163"/>
      <c r="I626" s="88"/>
      <c r="J626" s="154"/>
      <c r="K6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6" s="156"/>
      <c r="M6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6" s="89"/>
      <c r="O626" s="89"/>
      <c r="P626" s="89"/>
      <c r="Q626" s="145"/>
      <c r="R626" s="146"/>
    </row>
    <row r="627" spans="1:18" x14ac:dyDescent="0.25">
      <c r="A627" s="84"/>
      <c r="B627" s="144"/>
      <c r="C627" s="144"/>
      <c r="D627" s="86"/>
      <c r="E627" s="87"/>
      <c r="F627" s="162" t="str">
        <f t="shared" si="10"/>
        <v/>
      </c>
      <c r="G627" s="155"/>
      <c r="H627" s="163"/>
      <c r="I627" s="88"/>
      <c r="J627" s="154"/>
      <c r="K6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7" s="156"/>
      <c r="M6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7" s="89"/>
      <c r="O627" s="89"/>
      <c r="P627" s="89"/>
      <c r="Q627" s="145"/>
      <c r="R627" s="146"/>
    </row>
    <row r="628" spans="1:18" x14ac:dyDescent="0.25">
      <c r="A628" s="84"/>
      <c r="B628" s="144"/>
      <c r="C628" s="144"/>
      <c r="D628" s="86"/>
      <c r="E628" s="87"/>
      <c r="F628" s="162" t="str">
        <f t="shared" si="10"/>
        <v/>
      </c>
      <c r="G628" s="155"/>
      <c r="H628" s="163"/>
      <c r="I628" s="88"/>
      <c r="J628" s="154"/>
      <c r="K6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8" s="156"/>
      <c r="M6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8" s="89"/>
      <c r="O628" s="89"/>
      <c r="P628" s="89"/>
      <c r="Q628" s="145"/>
      <c r="R628" s="146"/>
    </row>
    <row r="629" spans="1:18" x14ac:dyDescent="0.25">
      <c r="A629" s="84"/>
      <c r="B629" s="144"/>
      <c r="C629" s="144"/>
      <c r="D629" s="86"/>
      <c r="E629" s="87"/>
      <c r="F629" s="162" t="str">
        <f t="shared" si="10"/>
        <v/>
      </c>
      <c r="G629" s="155"/>
      <c r="H629" s="163"/>
      <c r="I629" s="88"/>
      <c r="J629" s="154"/>
      <c r="K6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29" s="156"/>
      <c r="M6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29" s="89"/>
      <c r="O629" s="89"/>
      <c r="P629" s="89"/>
      <c r="Q629" s="145"/>
      <c r="R629" s="146"/>
    </row>
    <row r="630" spans="1:18" x14ac:dyDescent="0.25">
      <c r="A630" s="84"/>
      <c r="B630" s="144"/>
      <c r="C630" s="144"/>
      <c r="D630" s="86"/>
      <c r="E630" s="87"/>
      <c r="F630" s="162" t="str">
        <f t="shared" si="10"/>
        <v/>
      </c>
      <c r="G630" s="155"/>
      <c r="H630" s="163"/>
      <c r="I630" s="88"/>
      <c r="J630" s="154"/>
      <c r="K6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0" s="156"/>
      <c r="M6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0" s="89"/>
      <c r="O630" s="89"/>
      <c r="P630" s="89"/>
      <c r="Q630" s="145"/>
      <c r="R630" s="146"/>
    </row>
    <row r="631" spans="1:18" x14ac:dyDescent="0.25">
      <c r="A631" s="84"/>
      <c r="B631" s="144"/>
      <c r="C631" s="144"/>
      <c r="D631" s="86"/>
      <c r="E631" s="87"/>
      <c r="F631" s="162" t="str">
        <f t="shared" si="10"/>
        <v/>
      </c>
      <c r="G631" s="155"/>
      <c r="H631" s="163"/>
      <c r="I631" s="88"/>
      <c r="J631" s="154"/>
      <c r="K6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1" s="156"/>
      <c r="M6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1" s="89"/>
      <c r="O631" s="89"/>
      <c r="P631" s="89"/>
      <c r="Q631" s="145"/>
      <c r="R631" s="146"/>
    </row>
    <row r="632" spans="1:18" x14ac:dyDescent="0.25">
      <c r="A632" s="84"/>
      <c r="B632" s="144"/>
      <c r="C632" s="144"/>
      <c r="D632" s="86"/>
      <c r="E632" s="87"/>
      <c r="F632" s="162" t="str">
        <f t="shared" si="10"/>
        <v/>
      </c>
      <c r="G632" s="155"/>
      <c r="H632" s="163"/>
      <c r="I632" s="88"/>
      <c r="J632" s="154"/>
      <c r="K6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2" s="156"/>
      <c r="M6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2" s="89"/>
      <c r="O632" s="89"/>
      <c r="P632" s="89"/>
      <c r="Q632" s="145"/>
      <c r="R632" s="146"/>
    </row>
    <row r="633" spans="1:18" x14ac:dyDescent="0.25">
      <c r="A633" s="84"/>
      <c r="B633" s="144"/>
      <c r="C633" s="144"/>
      <c r="D633" s="86"/>
      <c r="E633" s="87"/>
      <c r="F633" s="162" t="str">
        <f t="shared" si="10"/>
        <v/>
      </c>
      <c r="G633" s="155"/>
      <c r="H633" s="163"/>
      <c r="I633" s="88"/>
      <c r="J633" s="154"/>
      <c r="K6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3" s="156"/>
      <c r="M6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3" s="89"/>
      <c r="O633" s="89"/>
      <c r="P633" s="89"/>
      <c r="Q633" s="145"/>
      <c r="R633" s="146"/>
    </row>
    <row r="634" spans="1:18" x14ac:dyDescent="0.25">
      <c r="A634" s="84"/>
      <c r="B634" s="144"/>
      <c r="C634" s="144"/>
      <c r="D634" s="86"/>
      <c r="E634" s="87"/>
      <c r="F634" s="162" t="str">
        <f t="shared" si="10"/>
        <v/>
      </c>
      <c r="G634" s="155"/>
      <c r="H634" s="163"/>
      <c r="I634" s="88"/>
      <c r="J634" s="154"/>
      <c r="K6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4" s="156"/>
      <c r="M6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4" s="89"/>
      <c r="O634" s="89"/>
      <c r="P634" s="89"/>
      <c r="Q634" s="145"/>
      <c r="R634" s="146"/>
    </row>
    <row r="635" spans="1:18" x14ac:dyDescent="0.25">
      <c r="A635" s="84"/>
      <c r="B635" s="144"/>
      <c r="C635" s="144"/>
      <c r="D635" s="86"/>
      <c r="E635" s="87"/>
      <c r="F635" s="162" t="str">
        <f t="shared" si="10"/>
        <v/>
      </c>
      <c r="G635" s="155"/>
      <c r="H635" s="163"/>
      <c r="I635" s="88"/>
      <c r="J635" s="154"/>
      <c r="K6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5" s="156"/>
      <c r="M6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5" s="89"/>
      <c r="O635" s="89"/>
      <c r="P635" s="89"/>
      <c r="Q635" s="145"/>
      <c r="R635" s="146"/>
    </row>
    <row r="636" spans="1:18" x14ac:dyDescent="0.25">
      <c r="A636" s="84"/>
      <c r="B636" s="144"/>
      <c r="C636" s="144"/>
      <c r="D636" s="86"/>
      <c r="E636" s="87"/>
      <c r="F636" s="162" t="str">
        <f t="shared" si="10"/>
        <v/>
      </c>
      <c r="G636" s="155"/>
      <c r="H636" s="163"/>
      <c r="I636" s="88"/>
      <c r="J636" s="154"/>
      <c r="K6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6" s="156"/>
      <c r="M6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6" s="89"/>
      <c r="O636" s="89"/>
      <c r="P636" s="89"/>
      <c r="Q636" s="145"/>
      <c r="R636" s="146"/>
    </row>
    <row r="637" spans="1:18" x14ac:dyDescent="0.25">
      <c r="A637" s="84"/>
      <c r="B637" s="144"/>
      <c r="C637" s="144"/>
      <c r="D637" s="86"/>
      <c r="E637" s="87"/>
      <c r="F637" s="162" t="str">
        <f t="shared" si="10"/>
        <v/>
      </c>
      <c r="G637" s="155"/>
      <c r="H637" s="163"/>
      <c r="I637" s="88"/>
      <c r="J637" s="154"/>
      <c r="K6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7" s="156"/>
      <c r="M6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7" s="89"/>
      <c r="O637" s="89"/>
      <c r="P637" s="89"/>
      <c r="Q637" s="145"/>
      <c r="R637" s="146"/>
    </row>
    <row r="638" spans="1:18" x14ac:dyDescent="0.25">
      <c r="A638" s="84"/>
      <c r="B638" s="144"/>
      <c r="C638" s="144"/>
      <c r="D638" s="86"/>
      <c r="E638" s="87"/>
      <c r="F638" s="162" t="str">
        <f t="shared" si="10"/>
        <v/>
      </c>
      <c r="G638" s="155"/>
      <c r="H638" s="163"/>
      <c r="I638" s="88"/>
      <c r="J638" s="154"/>
      <c r="K6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8" s="156"/>
      <c r="M6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8" s="89"/>
      <c r="O638" s="89"/>
      <c r="P638" s="89"/>
      <c r="Q638" s="145"/>
      <c r="R638" s="146"/>
    </row>
    <row r="639" spans="1:18" x14ac:dyDescent="0.25">
      <c r="A639" s="84"/>
      <c r="B639" s="144"/>
      <c r="C639" s="144"/>
      <c r="D639" s="86"/>
      <c r="E639" s="87"/>
      <c r="F639" s="162" t="str">
        <f t="shared" si="10"/>
        <v/>
      </c>
      <c r="G639" s="155"/>
      <c r="H639" s="163"/>
      <c r="I639" s="88"/>
      <c r="J639" s="154"/>
      <c r="K6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39" s="156"/>
      <c r="M6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39" s="89"/>
      <c r="O639" s="89"/>
      <c r="P639" s="89"/>
      <c r="Q639" s="145"/>
      <c r="R639" s="146"/>
    </row>
    <row r="640" spans="1:18" x14ac:dyDescent="0.25">
      <c r="A640" s="84"/>
      <c r="B640" s="144"/>
      <c r="C640" s="144"/>
      <c r="D640" s="86"/>
      <c r="E640" s="87"/>
      <c r="F640" s="162" t="str">
        <f t="shared" si="10"/>
        <v/>
      </c>
      <c r="G640" s="155"/>
      <c r="H640" s="163"/>
      <c r="I640" s="88"/>
      <c r="J640" s="154"/>
      <c r="K6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0" s="156"/>
      <c r="M6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0" s="89"/>
      <c r="O640" s="89"/>
      <c r="P640" s="89"/>
      <c r="Q640" s="145"/>
      <c r="R640" s="146"/>
    </row>
    <row r="641" spans="1:18" x14ac:dyDescent="0.25">
      <c r="A641" s="84"/>
      <c r="B641" s="144"/>
      <c r="C641" s="144"/>
      <c r="D641" s="86"/>
      <c r="E641" s="87"/>
      <c r="F641" s="162" t="str">
        <f t="shared" si="10"/>
        <v/>
      </c>
      <c r="G641" s="155"/>
      <c r="H641" s="163"/>
      <c r="I641" s="88"/>
      <c r="J641" s="154"/>
      <c r="K6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1" s="156"/>
      <c r="M6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1" s="89"/>
      <c r="O641" s="89"/>
      <c r="P641" s="89"/>
      <c r="Q641" s="145"/>
      <c r="R641" s="146"/>
    </row>
    <row r="642" spans="1:18" x14ac:dyDescent="0.25">
      <c r="A642" s="84"/>
      <c r="B642" s="144"/>
      <c r="C642" s="144"/>
      <c r="D642" s="86"/>
      <c r="E642" s="87"/>
      <c r="F642" s="162" t="str">
        <f t="shared" si="10"/>
        <v/>
      </c>
      <c r="G642" s="155"/>
      <c r="H642" s="163"/>
      <c r="I642" s="88"/>
      <c r="J642" s="154"/>
      <c r="K6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2" s="156"/>
      <c r="M6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2" s="89"/>
      <c r="O642" s="89"/>
      <c r="P642" s="89"/>
      <c r="Q642" s="145"/>
      <c r="R642" s="146"/>
    </row>
    <row r="643" spans="1:18" x14ac:dyDescent="0.25">
      <c r="A643" s="84"/>
      <c r="B643" s="144"/>
      <c r="C643" s="144"/>
      <c r="D643" s="86"/>
      <c r="E643" s="87"/>
      <c r="F643" s="162" t="str">
        <f t="shared" si="10"/>
        <v/>
      </c>
      <c r="G643" s="155"/>
      <c r="H643" s="163"/>
      <c r="I643" s="88"/>
      <c r="J643" s="154"/>
      <c r="K6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3" s="156"/>
      <c r="M6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3" s="89"/>
      <c r="O643" s="89"/>
      <c r="P643" s="89"/>
      <c r="Q643" s="145"/>
      <c r="R643" s="146"/>
    </row>
    <row r="644" spans="1:18" x14ac:dyDescent="0.25">
      <c r="A644" s="84"/>
      <c r="B644" s="144"/>
      <c r="C644" s="144"/>
      <c r="D644" s="86"/>
      <c r="E644" s="87"/>
      <c r="F644" s="162" t="str">
        <f t="shared" si="10"/>
        <v/>
      </c>
      <c r="G644" s="155"/>
      <c r="H644" s="163"/>
      <c r="I644" s="88"/>
      <c r="J644" s="154"/>
      <c r="K6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4" s="156"/>
      <c r="M6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4" s="89"/>
      <c r="O644" s="89"/>
      <c r="P644" s="89"/>
      <c r="Q644" s="145"/>
      <c r="R644" s="146"/>
    </row>
    <row r="645" spans="1:18" x14ac:dyDescent="0.25">
      <c r="A645" s="84"/>
      <c r="B645" s="144"/>
      <c r="C645" s="144"/>
      <c r="D645" s="86"/>
      <c r="E645" s="87"/>
      <c r="F645" s="162" t="str">
        <f t="shared" si="10"/>
        <v/>
      </c>
      <c r="G645" s="155"/>
      <c r="H645" s="163"/>
      <c r="I645" s="88"/>
      <c r="J645" s="154"/>
      <c r="K6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5" s="156"/>
      <c r="M6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5" s="89"/>
      <c r="O645" s="89"/>
      <c r="P645" s="89"/>
      <c r="Q645" s="145"/>
      <c r="R645" s="146"/>
    </row>
    <row r="646" spans="1:18" x14ac:dyDescent="0.25">
      <c r="A646" s="84"/>
      <c r="B646" s="144"/>
      <c r="C646" s="144"/>
      <c r="D646" s="86"/>
      <c r="E646" s="87"/>
      <c r="F646" s="162" t="str">
        <f t="shared" si="10"/>
        <v/>
      </c>
      <c r="G646" s="155"/>
      <c r="H646" s="163"/>
      <c r="I646" s="88"/>
      <c r="J646" s="154"/>
      <c r="K6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6" s="156"/>
      <c r="M6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6" s="89"/>
      <c r="O646" s="89"/>
      <c r="P646" s="89"/>
      <c r="Q646" s="145"/>
      <c r="R646" s="146"/>
    </row>
    <row r="647" spans="1:18" x14ac:dyDescent="0.25">
      <c r="A647" s="84"/>
      <c r="B647" s="144"/>
      <c r="C647" s="144"/>
      <c r="D647" s="86"/>
      <c r="E647" s="87"/>
      <c r="F647" s="162" t="str">
        <f t="shared" si="10"/>
        <v/>
      </c>
      <c r="G647" s="155"/>
      <c r="H647" s="163"/>
      <c r="I647" s="88"/>
      <c r="J647" s="154"/>
      <c r="K6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7" s="156"/>
      <c r="M6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7" s="89"/>
      <c r="O647" s="89"/>
      <c r="P647" s="89"/>
      <c r="Q647" s="145"/>
      <c r="R647" s="146"/>
    </row>
    <row r="648" spans="1:18" x14ac:dyDescent="0.25">
      <c r="A648" s="84"/>
      <c r="B648" s="144"/>
      <c r="C648" s="144"/>
      <c r="D648" s="86"/>
      <c r="E648" s="87"/>
      <c r="F648" s="162" t="str">
        <f t="shared" si="10"/>
        <v/>
      </c>
      <c r="G648" s="155"/>
      <c r="H648" s="163"/>
      <c r="I648" s="88"/>
      <c r="J648" s="154"/>
      <c r="K6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8" s="156"/>
      <c r="M6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8" s="89"/>
      <c r="O648" s="89"/>
      <c r="P648" s="89"/>
      <c r="Q648" s="145"/>
      <c r="R648" s="146"/>
    </row>
    <row r="649" spans="1:18" x14ac:dyDescent="0.25">
      <c r="A649" s="84"/>
      <c r="B649" s="144"/>
      <c r="C649" s="144"/>
      <c r="D649" s="86"/>
      <c r="E649" s="87"/>
      <c r="F649" s="162" t="str">
        <f t="shared" si="10"/>
        <v/>
      </c>
      <c r="G649" s="155"/>
      <c r="H649" s="163"/>
      <c r="I649" s="88"/>
      <c r="J649" s="154"/>
      <c r="K6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49" s="156"/>
      <c r="M6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49" s="89"/>
      <c r="O649" s="89"/>
      <c r="P649" s="89"/>
      <c r="Q649" s="145"/>
      <c r="R649" s="146"/>
    </row>
    <row r="650" spans="1:18" x14ac:dyDescent="0.25">
      <c r="A650" s="84"/>
      <c r="B650" s="144"/>
      <c r="C650" s="144"/>
      <c r="D650" s="86"/>
      <c r="E650" s="87"/>
      <c r="F650" s="162" t="str">
        <f t="shared" si="10"/>
        <v/>
      </c>
      <c r="G650" s="155"/>
      <c r="H650" s="163"/>
      <c r="I650" s="88"/>
      <c r="J650" s="154"/>
      <c r="K6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0" s="156"/>
      <c r="M6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0" s="89"/>
      <c r="O650" s="89"/>
      <c r="P650" s="89"/>
      <c r="Q650" s="145"/>
      <c r="R650" s="146"/>
    </row>
    <row r="651" spans="1:18" x14ac:dyDescent="0.25">
      <c r="A651" s="84"/>
      <c r="B651" s="144"/>
      <c r="C651" s="144"/>
      <c r="D651" s="86"/>
      <c r="E651" s="87"/>
      <c r="F651" s="162" t="str">
        <f t="shared" si="10"/>
        <v/>
      </c>
      <c r="G651" s="155"/>
      <c r="H651" s="163"/>
      <c r="I651" s="88"/>
      <c r="J651" s="154"/>
      <c r="K6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1" s="156"/>
      <c r="M6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1" s="89"/>
      <c r="O651" s="89"/>
      <c r="P651" s="89"/>
      <c r="Q651" s="145"/>
      <c r="R651" s="146"/>
    </row>
    <row r="652" spans="1:18" x14ac:dyDescent="0.25">
      <c r="A652" s="84"/>
      <c r="B652" s="144"/>
      <c r="C652" s="144"/>
      <c r="D652" s="86"/>
      <c r="E652" s="87"/>
      <c r="F652" s="162" t="str">
        <f t="shared" si="10"/>
        <v/>
      </c>
      <c r="G652" s="155"/>
      <c r="H652" s="163"/>
      <c r="I652" s="88"/>
      <c r="J652" s="154"/>
      <c r="K6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2" s="156"/>
      <c r="M6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2" s="89"/>
      <c r="O652" s="89"/>
      <c r="P652" s="89"/>
      <c r="Q652" s="145"/>
      <c r="R652" s="146"/>
    </row>
    <row r="653" spans="1:18" x14ac:dyDescent="0.25">
      <c r="A653" s="84"/>
      <c r="B653" s="144"/>
      <c r="C653" s="144"/>
      <c r="D653" s="86"/>
      <c r="E653" s="87"/>
      <c r="F653" s="162" t="str">
        <f t="shared" si="10"/>
        <v/>
      </c>
      <c r="G653" s="155"/>
      <c r="H653" s="163"/>
      <c r="I653" s="88"/>
      <c r="J653" s="154"/>
      <c r="K6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3" s="156"/>
      <c r="M6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3" s="89"/>
      <c r="O653" s="89"/>
      <c r="P653" s="89"/>
      <c r="Q653" s="145"/>
      <c r="R653" s="146"/>
    </row>
    <row r="654" spans="1:18" x14ac:dyDescent="0.25">
      <c r="A654" s="84"/>
      <c r="B654" s="144"/>
      <c r="C654" s="144"/>
      <c r="D654" s="86"/>
      <c r="E654" s="87"/>
      <c r="F654" s="162" t="str">
        <f t="shared" si="10"/>
        <v/>
      </c>
      <c r="G654" s="155"/>
      <c r="H654" s="163"/>
      <c r="I654" s="88"/>
      <c r="J654" s="154"/>
      <c r="K6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4" s="156"/>
      <c r="M6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4" s="89"/>
      <c r="O654" s="89"/>
      <c r="P654" s="89"/>
      <c r="Q654" s="145"/>
      <c r="R654" s="146"/>
    </row>
    <row r="655" spans="1:18" x14ac:dyDescent="0.25">
      <c r="A655" s="84"/>
      <c r="B655" s="144"/>
      <c r="C655" s="144"/>
      <c r="D655" s="86"/>
      <c r="E655" s="87"/>
      <c r="F655" s="162" t="str">
        <f t="shared" si="10"/>
        <v/>
      </c>
      <c r="G655" s="155"/>
      <c r="H655" s="163"/>
      <c r="I655" s="88"/>
      <c r="J655" s="154"/>
      <c r="K6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5" s="156"/>
      <c r="M6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5" s="89"/>
      <c r="O655" s="89"/>
      <c r="P655" s="89"/>
      <c r="Q655" s="145"/>
      <c r="R655" s="146"/>
    </row>
    <row r="656" spans="1:18" x14ac:dyDescent="0.25">
      <c r="A656" s="84"/>
      <c r="B656" s="144"/>
      <c r="C656" s="144"/>
      <c r="D656" s="86"/>
      <c r="E656" s="87"/>
      <c r="F656" s="162" t="str">
        <f t="shared" si="10"/>
        <v/>
      </c>
      <c r="G656" s="155"/>
      <c r="H656" s="163"/>
      <c r="I656" s="88"/>
      <c r="J656" s="154"/>
      <c r="K6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6" s="156"/>
      <c r="M6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6" s="89"/>
      <c r="O656" s="89"/>
      <c r="P656" s="89"/>
      <c r="Q656" s="145"/>
      <c r="R656" s="146"/>
    </row>
    <row r="657" spans="1:18" x14ac:dyDescent="0.25">
      <c r="A657" s="84"/>
      <c r="B657" s="144"/>
      <c r="C657" s="144"/>
      <c r="D657" s="86"/>
      <c r="E657" s="87"/>
      <c r="F657" s="162" t="str">
        <f t="shared" si="10"/>
        <v/>
      </c>
      <c r="G657" s="155"/>
      <c r="H657" s="163"/>
      <c r="I657" s="88"/>
      <c r="J657" s="154"/>
      <c r="K6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7" s="156"/>
      <c r="M6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7" s="89"/>
      <c r="O657" s="89"/>
      <c r="P657" s="89"/>
      <c r="Q657" s="145"/>
      <c r="R657" s="146"/>
    </row>
    <row r="658" spans="1:18" x14ac:dyDescent="0.25">
      <c r="A658" s="84"/>
      <c r="B658" s="144"/>
      <c r="C658" s="144"/>
      <c r="D658" s="86"/>
      <c r="E658" s="87"/>
      <c r="F658" s="162" t="str">
        <f t="shared" si="10"/>
        <v/>
      </c>
      <c r="G658" s="155"/>
      <c r="H658" s="163"/>
      <c r="I658" s="88"/>
      <c r="J658" s="154"/>
      <c r="K6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8" s="156"/>
      <c r="M6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8" s="89"/>
      <c r="O658" s="89"/>
      <c r="P658" s="89"/>
      <c r="Q658" s="145"/>
      <c r="R658" s="146"/>
    </row>
    <row r="659" spans="1:18" x14ac:dyDescent="0.25">
      <c r="A659" s="84"/>
      <c r="B659" s="144"/>
      <c r="C659" s="144"/>
      <c r="D659" s="86"/>
      <c r="E659" s="87"/>
      <c r="F659" s="162" t="str">
        <f t="shared" si="10"/>
        <v/>
      </c>
      <c r="G659" s="155"/>
      <c r="H659" s="163"/>
      <c r="I659" s="88"/>
      <c r="J659" s="154"/>
      <c r="K6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59" s="156"/>
      <c r="M6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59" s="89"/>
      <c r="O659" s="89"/>
      <c r="P659" s="89"/>
      <c r="Q659" s="145"/>
      <c r="R659" s="146"/>
    </row>
    <row r="660" spans="1:18" x14ac:dyDescent="0.25">
      <c r="A660" s="84"/>
      <c r="B660" s="144"/>
      <c r="C660" s="144"/>
      <c r="D660" s="86"/>
      <c r="E660" s="87"/>
      <c r="F660" s="162" t="str">
        <f t="shared" si="10"/>
        <v/>
      </c>
      <c r="G660" s="155"/>
      <c r="H660" s="163"/>
      <c r="I660" s="88"/>
      <c r="J660" s="154"/>
      <c r="K6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0" s="156"/>
      <c r="M6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0" s="89"/>
      <c r="O660" s="89"/>
      <c r="P660" s="89"/>
      <c r="Q660" s="145"/>
      <c r="R660" s="146"/>
    </row>
    <row r="661" spans="1:18" x14ac:dyDescent="0.25">
      <c r="A661" s="84"/>
      <c r="B661" s="144"/>
      <c r="C661" s="144"/>
      <c r="D661" s="86"/>
      <c r="E661" s="87"/>
      <c r="F661" s="162" t="str">
        <f t="shared" si="10"/>
        <v/>
      </c>
      <c r="G661" s="155"/>
      <c r="H661" s="163"/>
      <c r="I661" s="88"/>
      <c r="J661" s="154"/>
      <c r="K6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1" s="156"/>
      <c r="M6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1" s="89"/>
      <c r="O661" s="89"/>
      <c r="P661" s="89"/>
      <c r="Q661" s="145"/>
      <c r="R661" s="146"/>
    </row>
    <row r="662" spans="1:18" x14ac:dyDescent="0.25">
      <c r="A662" s="84"/>
      <c r="B662" s="144"/>
      <c r="C662" s="144"/>
      <c r="D662" s="86"/>
      <c r="E662" s="87"/>
      <c r="F662" s="162" t="str">
        <f t="shared" ref="F662:F725" si="11">IF(OR(ISBLANK(E662),ISERROR($B$14),ISERROR($B$15))=FALSE,E662+(E662*$B$14+$B$15),"")</f>
        <v/>
      </c>
      <c r="G662" s="155"/>
      <c r="H662" s="163"/>
      <c r="I662" s="88"/>
      <c r="J662" s="154"/>
      <c r="K6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2" s="156"/>
      <c r="M6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2" s="89"/>
      <c r="O662" s="89"/>
      <c r="P662" s="89"/>
      <c r="Q662" s="145"/>
      <c r="R662" s="146"/>
    </row>
    <row r="663" spans="1:18" x14ac:dyDescent="0.25">
      <c r="A663" s="84"/>
      <c r="B663" s="144"/>
      <c r="C663" s="144"/>
      <c r="D663" s="86"/>
      <c r="E663" s="87"/>
      <c r="F663" s="162" t="str">
        <f t="shared" si="11"/>
        <v/>
      </c>
      <c r="G663" s="155"/>
      <c r="H663" s="163"/>
      <c r="I663" s="88"/>
      <c r="J663" s="154"/>
      <c r="K6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3" s="156"/>
      <c r="M6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3" s="89"/>
      <c r="O663" s="89"/>
      <c r="P663" s="89"/>
      <c r="Q663" s="145"/>
      <c r="R663" s="146"/>
    </row>
    <row r="664" spans="1:18" x14ac:dyDescent="0.25">
      <c r="A664" s="84"/>
      <c r="B664" s="144"/>
      <c r="C664" s="144"/>
      <c r="D664" s="86"/>
      <c r="E664" s="87"/>
      <c r="F664" s="162" t="str">
        <f t="shared" si="11"/>
        <v/>
      </c>
      <c r="G664" s="155"/>
      <c r="H664" s="163"/>
      <c r="I664" s="88"/>
      <c r="J664" s="154"/>
      <c r="K6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4" s="156"/>
      <c r="M6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4" s="89"/>
      <c r="O664" s="89"/>
      <c r="P664" s="89"/>
      <c r="Q664" s="145"/>
      <c r="R664" s="146"/>
    </row>
    <row r="665" spans="1:18" x14ac:dyDescent="0.25">
      <c r="A665" s="84"/>
      <c r="B665" s="144"/>
      <c r="C665" s="144"/>
      <c r="D665" s="86"/>
      <c r="E665" s="87"/>
      <c r="F665" s="162" t="str">
        <f t="shared" si="11"/>
        <v/>
      </c>
      <c r="G665" s="155"/>
      <c r="H665" s="163"/>
      <c r="I665" s="88"/>
      <c r="J665" s="154"/>
      <c r="K6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5" s="156"/>
      <c r="M6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5" s="89"/>
      <c r="O665" s="89"/>
      <c r="P665" s="89"/>
      <c r="Q665" s="145"/>
      <c r="R665" s="146"/>
    </row>
    <row r="666" spans="1:18" x14ac:dyDescent="0.25">
      <c r="A666" s="84"/>
      <c r="B666" s="144"/>
      <c r="C666" s="144"/>
      <c r="D666" s="86"/>
      <c r="E666" s="87"/>
      <c r="F666" s="162" t="str">
        <f t="shared" si="11"/>
        <v/>
      </c>
      <c r="G666" s="155"/>
      <c r="H666" s="163"/>
      <c r="I666" s="88"/>
      <c r="J666" s="154"/>
      <c r="K6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6" s="156"/>
      <c r="M6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6" s="89"/>
      <c r="O666" s="89"/>
      <c r="P666" s="89"/>
      <c r="Q666" s="145"/>
      <c r="R666" s="146"/>
    </row>
    <row r="667" spans="1:18" x14ac:dyDescent="0.25">
      <c r="A667" s="84"/>
      <c r="B667" s="144"/>
      <c r="C667" s="144"/>
      <c r="D667" s="86"/>
      <c r="E667" s="87"/>
      <c r="F667" s="162" t="str">
        <f t="shared" si="11"/>
        <v/>
      </c>
      <c r="G667" s="155"/>
      <c r="H667" s="163"/>
      <c r="I667" s="88"/>
      <c r="J667" s="154"/>
      <c r="K6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7" s="156"/>
      <c r="M6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7" s="89"/>
      <c r="O667" s="89"/>
      <c r="P667" s="89"/>
      <c r="Q667" s="145"/>
      <c r="R667" s="146"/>
    </row>
    <row r="668" spans="1:18" x14ac:dyDescent="0.25">
      <c r="A668" s="84"/>
      <c r="B668" s="144"/>
      <c r="C668" s="144"/>
      <c r="D668" s="86"/>
      <c r="E668" s="87"/>
      <c r="F668" s="162" t="str">
        <f t="shared" si="11"/>
        <v/>
      </c>
      <c r="G668" s="155"/>
      <c r="H668" s="163"/>
      <c r="I668" s="88"/>
      <c r="J668" s="154"/>
      <c r="K6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8" s="156"/>
      <c r="M6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8" s="89"/>
      <c r="O668" s="89"/>
      <c r="P668" s="89"/>
      <c r="Q668" s="145"/>
      <c r="R668" s="146"/>
    </row>
    <row r="669" spans="1:18" x14ac:dyDescent="0.25">
      <c r="A669" s="84"/>
      <c r="B669" s="144"/>
      <c r="C669" s="144"/>
      <c r="D669" s="86"/>
      <c r="E669" s="87"/>
      <c r="F669" s="162" t="str">
        <f t="shared" si="11"/>
        <v/>
      </c>
      <c r="G669" s="155"/>
      <c r="H669" s="163"/>
      <c r="I669" s="88"/>
      <c r="J669" s="154"/>
      <c r="K6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69" s="156"/>
      <c r="M6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69" s="89"/>
      <c r="O669" s="89"/>
      <c r="P669" s="89"/>
      <c r="Q669" s="145"/>
      <c r="R669" s="146"/>
    </row>
    <row r="670" spans="1:18" x14ac:dyDescent="0.25">
      <c r="A670" s="84"/>
      <c r="B670" s="144"/>
      <c r="C670" s="144"/>
      <c r="D670" s="86"/>
      <c r="E670" s="87"/>
      <c r="F670" s="162" t="str">
        <f t="shared" si="11"/>
        <v/>
      </c>
      <c r="G670" s="155"/>
      <c r="H670" s="163"/>
      <c r="I670" s="88"/>
      <c r="J670" s="154"/>
      <c r="K6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0" s="156"/>
      <c r="M6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0" s="89"/>
      <c r="O670" s="89"/>
      <c r="P670" s="89"/>
      <c r="Q670" s="145"/>
      <c r="R670" s="146"/>
    </row>
    <row r="671" spans="1:18" x14ac:dyDescent="0.25">
      <c r="A671" s="84"/>
      <c r="B671" s="144"/>
      <c r="C671" s="144"/>
      <c r="D671" s="86"/>
      <c r="E671" s="87"/>
      <c r="F671" s="162" t="str">
        <f t="shared" si="11"/>
        <v/>
      </c>
      <c r="G671" s="155"/>
      <c r="H671" s="163"/>
      <c r="I671" s="88"/>
      <c r="J671" s="154"/>
      <c r="K6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1" s="156"/>
      <c r="M6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1" s="89"/>
      <c r="O671" s="89"/>
      <c r="P671" s="89"/>
      <c r="Q671" s="145"/>
      <c r="R671" s="146"/>
    </row>
    <row r="672" spans="1:18" x14ac:dyDescent="0.25">
      <c r="A672" s="84"/>
      <c r="B672" s="144"/>
      <c r="C672" s="144"/>
      <c r="D672" s="86"/>
      <c r="E672" s="87"/>
      <c r="F672" s="162" t="str">
        <f t="shared" si="11"/>
        <v/>
      </c>
      <c r="G672" s="155"/>
      <c r="H672" s="163"/>
      <c r="I672" s="88"/>
      <c r="J672" s="154"/>
      <c r="K6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2" s="156"/>
      <c r="M6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2" s="89"/>
      <c r="O672" s="89"/>
      <c r="P672" s="89"/>
      <c r="Q672" s="145"/>
      <c r="R672" s="146"/>
    </row>
    <row r="673" spans="1:18" x14ac:dyDescent="0.25">
      <c r="A673" s="84"/>
      <c r="B673" s="144"/>
      <c r="C673" s="144"/>
      <c r="D673" s="86"/>
      <c r="E673" s="87"/>
      <c r="F673" s="162" t="str">
        <f t="shared" si="11"/>
        <v/>
      </c>
      <c r="G673" s="155"/>
      <c r="H673" s="163"/>
      <c r="I673" s="88"/>
      <c r="J673" s="154"/>
      <c r="K6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3" s="156"/>
      <c r="M6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3" s="89"/>
      <c r="O673" s="89"/>
      <c r="P673" s="89"/>
      <c r="Q673" s="145"/>
      <c r="R673" s="146"/>
    </row>
    <row r="674" spans="1:18" x14ac:dyDescent="0.25">
      <c r="A674" s="84"/>
      <c r="B674" s="144"/>
      <c r="C674" s="144"/>
      <c r="D674" s="86"/>
      <c r="E674" s="87"/>
      <c r="F674" s="162" t="str">
        <f t="shared" si="11"/>
        <v/>
      </c>
      <c r="G674" s="155"/>
      <c r="H674" s="163"/>
      <c r="I674" s="88"/>
      <c r="J674" s="154"/>
      <c r="K6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4" s="156"/>
      <c r="M6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4" s="89"/>
      <c r="O674" s="89"/>
      <c r="P674" s="89"/>
      <c r="Q674" s="145"/>
      <c r="R674" s="146"/>
    </row>
    <row r="675" spans="1:18" x14ac:dyDescent="0.25">
      <c r="A675" s="84"/>
      <c r="B675" s="144"/>
      <c r="C675" s="144"/>
      <c r="D675" s="86"/>
      <c r="E675" s="87"/>
      <c r="F675" s="162" t="str">
        <f t="shared" si="11"/>
        <v/>
      </c>
      <c r="G675" s="155"/>
      <c r="H675" s="163"/>
      <c r="I675" s="88"/>
      <c r="J675" s="154"/>
      <c r="K6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5" s="156"/>
      <c r="M6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5" s="89"/>
      <c r="O675" s="89"/>
      <c r="P675" s="89"/>
      <c r="Q675" s="145"/>
      <c r="R675" s="146"/>
    </row>
    <row r="676" spans="1:18" x14ac:dyDescent="0.25">
      <c r="A676" s="84"/>
      <c r="B676" s="144"/>
      <c r="C676" s="144"/>
      <c r="D676" s="86"/>
      <c r="E676" s="87"/>
      <c r="F676" s="162" t="str">
        <f t="shared" si="11"/>
        <v/>
      </c>
      <c r="G676" s="155"/>
      <c r="H676" s="163"/>
      <c r="I676" s="88"/>
      <c r="J676" s="154"/>
      <c r="K6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6" s="156"/>
      <c r="M6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6" s="89"/>
      <c r="O676" s="89"/>
      <c r="P676" s="89"/>
      <c r="Q676" s="145"/>
      <c r="R676" s="146"/>
    </row>
    <row r="677" spans="1:18" x14ac:dyDescent="0.25">
      <c r="A677" s="84"/>
      <c r="B677" s="144"/>
      <c r="C677" s="144"/>
      <c r="D677" s="86"/>
      <c r="E677" s="87"/>
      <c r="F677" s="162" t="str">
        <f t="shared" si="11"/>
        <v/>
      </c>
      <c r="G677" s="155"/>
      <c r="H677" s="163"/>
      <c r="I677" s="88"/>
      <c r="J677" s="154"/>
      <c r="K6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7" s="156"/>
      <c r="M6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7" s="89"/>
      <c r="O677" s="89"/>
      <c r="P677" s="89"/>
      <c r="Q677" s="145"/>
      <c r="R677" s="146"/>
    </row>
    <row r="678" spans="1:18" x14ac:dyDescent="0.25">
      <c r="A678" s="84"/>
      <c r="B678" s="144"/>
      <c r="C678" s="144"/>
      <c r="D678" s="86"/>
      <c r="E678" s="87"/>
      <c r="F678" s="162" t="str">
        <f t="shared" si="11"/>
        <v/>
      </c>
      <c r="G678" s="155"/>
      <c r="H678" s="163"/>
      <c r="I678" s="88"/>
      <c r="J678" s="154"/>
      <c r="K6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8" s="156"/>
      <c r="M6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8" s="89"/>
      <c r="O678" s="89"/>
      <c r="P678" s="89"/>
      <c r="Q678" s="145"/>
      <c r="R678" s="146"/>
    </row>
    <row r="679" spans="1:18" x14ac:dyDescent="0.25">
      <c r="A679" s="84"/>
      <c r="B679" s="144"/>
      <c r="C679" s="144"/>
      <c r="D679" s="86"/>
      <c r="E679" s="87"/>
      <c r="F679" s="162" t="str">
        <f t="shared" si="11"/>
        <v/>
      </c>
      <c r="G679" s="155"/>
      <c r="H679" s="163"/>
      <c r="I679" s="88"/>
      <c r="J679" s="154"/>
      <c r="K6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79" s="156"/>
      <c r="M6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79" s="89"/>
      <c r="O679" s="89"/>
      <c r="P679" s="89"/>
      <c r="Q679" s="145"/>
      <c r="R679" s="146"/>
    </row>
    <row r="680" spans="1:18" x14ac:dyDescent="0.25">
      <c r="A680" s="84"/>
      <c r="B680" s="144"/>
      <c r="C680" s="144"/>
      <c r="D680" s="86"/>
      <c r="E680" s="87"/>
      <c r="F680" s="162" t="str">
        <f t="shared" si="11"/>
        <v/>
      </c>
      <c r="G680" s="155"/>
      <c r="H680" s="163"/>
      <c r="I680" s="88"/>
      <c r="J680" s="154"/>
      <c r="K6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0" s="156"/>
      <c r="M6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0" s="89"/>
      <c r="O680" s="89"/>
      <c r="P680" s="89"/>
      <c r="Q680" s="145"/>
      <c r="R680" s="146"/>
    </row>
    <row r="681" spans="1:18" x14ac:dyDescent="0.25">
      <c r="A681" s="84"/>
      <c r="B681" s="144"/>
      <c r="C681" s="144"/>
      <c r="D681" s="86"/>
      <c r="E681" s="87"/>
      <c r="F681" s="162" t="str">
        <f t="shared" si="11"/>
        <v/>
      </c>
      <c r="G681" s="155"/>
      <c r="H681" s="163"/>
      <c r="I681" s="88"/>
      <c r="J681" s="154"/>
      <c r="K6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1" s="156"/>
      <c r="M6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1" s="89"/>
      <c r="O681" s="89"/>
      <c r="P681" s="89"/>
      <c r="Q681" s="145"/>
      <c r="R681" s="146"/>
    </row>
    <row r="682" spans="1:18" x14ac:dyDescent="0.25">
      <c r="A682" s="84"/>
      <c r="B682" s="144"/>
      <c r="C682" s="144"/>
      <c r="D682" s="86"/>
      <c r="E682" s="87"/>
      <c r="F682" s="162" t="str">
        <f t="shared" si="11"/>
        <v/>
      </c>
      <c r="G682" s="155"/>
      <c r="H682" s="163"/>
      <c r="I682" s="88"/>
      <c r="J682" s="154"/>
      <c r="K6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2" s="156"/>
      <c r="M6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2" s="89"/>
      <c r="O682" s="89"/>
      <c r="P682" s="89"/>
      <c r="Q682" s="145"/>
      <c r="R682" s="146"/>
    </row>
    <row r="683" spans="1:18" x14ac:dyDescent="0.25">
      <c r="A683" s="84"/>
      <c r="B683" s="144"/>
      <c r="C683" s="144"/>
      <c r="D683" s="86"/>
      <c r="E683" s="87"/>
      <c r="F683" s="162" t="str">
        <f t="shared" si="11"/>
        <v/>
      </c>
      <c r="G683" s="155"/>
      <c r="H683" s="163"/>
      <c r="I683" s="88"/>
      <c r="J683" s="154"/>
      <c r="K6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3" s="156"/>
      <c r="M6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3" s="89"/>
      <c r="O683" s="89"/>
      <c r="P683" s="89"/>
      <c r="Q683" s="145"/>
      <c r="R683" s="146"/>
    </row>
    <row r="684" spans="1:18" x14ac:dyDescent="0.25">
      <c r="A684" s="84"/>
      <c r="B684" s="144"/>
      <c r="C684" s="144"/>
      <c r="D684" s="86"/>
      <c r="E684" s="87"/>
      <c r="F684" s="162" t="str">
        <f t="shared" si="11"/>
        <v/>
      </c>
      <c r="G684" s="155"/>
      <c r="H684" s="163"/>
      <c r="I684" s="88"/>
      <c r="J684" s="154"/>
      <c r="K6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4" s="156"/>
      <c r="M6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4" s="89"/>
      <c r="O684" s="89"/>
      <c r="P684" s="89"/>
      <c r="Q684" s="145"/>
      <c r="R684" s="146"/>
    </row>
    <row r="685" spans="1:18" x14ac:dyDescent="0.25">
      <c r="A685" s="84"/>
      <c r="B685" s="144"/>
      <c r="C685" s="144"/>
      <c r="D685" s="86"/>
      <c r="E685" s="87"/>
      <c r="F685" s="162" t="str">
        <f t="shared" si="11"/>
        <v/>
      </c>
      <c r="G685" s="155"/>
      <c r="H685" s="163"/>
      <c r="I685" s="88"/>
      <c r="J685" s="154"/>
      <c r="K6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5" s="156"/>
      <c r="M6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5" s="89"/>
      <c r="O685" s="89"/>
      <c r="P685" s="89"/>
      <c r="Q685" s="145"/>
      <c r="R685" s="146"/>
    </row>
    <row r="686" spans="1:18" x14ac:dyDescent="0.25">
      <c r="A686" s="84"/>
      <c r="B686" s="144"/>
      <c r="C686" s="144"/>
      <c r="D686" s="86"/>
      <c r="E686" s="87"/>
      <c r="F686" s="162" t="str">
        <f t="shared" si="11"/>
        <v/>
      </c>
      <c r="G686" s="155"/>
      <c r="H686" s="163"/>
      <c r="I686" s="88"/>
      <c r="J686" s="154"/>
      <c r="K6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6" s="156"/>
      <c r="M6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6" s="89"/>
      <c r="O686" s="89"/>
      <c r="P686" s="89"/>
      <c r="Q686" s="145"/>
      <c r="R686" s="146"/>
    </row>
    <row r="687" spans="1:18" x14ac:dyDescent="0.25">
      <c r="A687" s="84"/>
      <c r="B687" s="144"/>
      <c r="C687" s="144"/>
      <c r="D687" s="86"/>
      <c r="E687" s="87"/>
      <c r="F687" s="162" t="str">
        <f t="shared" si="11"/>
        <v/>
      </c>
      <c r="G687" s="155"/>
      <c r="H687" s="163"/>
      <c r="I687" s="88"/>
      <c r="J687" s="154"/>
      <c r="K6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7" s="156"/>
      <c r="M6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7" s="89"/>
      <c r="O687" s="89"/>
      <c r="P687" s="89"/>
      <c r="Q687" s="145"/>
      <c r="R687" s="146"/>
    </row>
    <row r="688" spans="1:18" x14ac:dyDescent="0.25">
      <c r="A688" s="84"/>
      <c r="B688" s="144"/>
      <c r="C688" s="144"/>
      <c r="D688" s="86"/>
      <c r="E688" s="87"/>
      <c r="F688" s="162" t="str">
        <f t="shared" si="11"/>
        <v/>
      </c>
      <c r="G688" s="155"/>
      <c r="H688" s="163"/>
      <c r="I688" s="88"/>
      <c r="J688" s="154"/>
      <c r="K6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8" s="156"/>
      <c r="M6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8" s="89"/>
      <c r="O688" s="89"/>
      <c r="P688" s="89"/>
      <c r="Q688" s="145"/>
      <c r="R688" s="146"/>
    </row>
    <row r="689" spans="1:18" x14ac:dyDescent="0.25">
      <c r="A689" s="84"/>
      <c r="B689" s="144"/>
      <c r="C689" s="144"/>
      <c r="D689" s="86"/>
      <c r="E689" s="87"/>
      <c r="F689" s="162" t="str">
        <f t="shared" si="11"/>
        <v/>
      </c>
      <c r="G689" s="155"/>
      <c r="H689" s="163"/>
      <c r="I689" s="88"/>
      <c r="J689" s="154"/>
      <c r="K6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89" s="156"/>
      <c r="M6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89" s="89"/>
      <c r="O689" s="89"/>
      <c r="P689" s="89"/>
      <c r="Q689" s="145"/>
      <c r="R689" s="146"/>
    </row>
    <row r="690" spans="1:18" x14ac:dyDescent="0.25">
      <c r="A690" s="84"/>
      <c r="B690" s="144"/>
      <c r="C690" s="144"/>
      <c r="D690" s="86"/>
      <c r="E690" s="87"/>
      <c r="F690" s="162" t="str">
        <f t="shared" si="11"/>
        <v/>
      </c>
      <c r="G690" s="155"/>
      <c r="H690" s="163"/>
      <c r="I690" s="88"/>
      <c r="J690" s="154"/>
      <c r="K6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0" s="156"/>
      <c r="M6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0" s="89"/>
      <c r="O690" s="89"/>
      <c r="P690" s="89"/>
      <c r="Q690" s="145"/>
      <c r="R690" s="146"/>
    </row>
    <row r="691" spans="1:18" x14ac:dyDescent="0.25">
      <c r="A691" s="84"/>
      <c r="B691" s="144"/>
      <c r="C691" s="144"/>
      <c r="D691" s="86"/>
      <c r="E691" s="87"/>
      <c r="F691" s="162" t="str">
        <f t="shared" si="11"/>
        <v/>
      </c>
      <c r="G691" s="155"/>
      <c r="H691" s="163"/>
      <c r="I691" s="88"/>
      <c r="J691" s="154"/>
      <c r="K6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1" s="156"/>
      <c r="M6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1" s="89"/>
      <c r="O691" s="89"/>
      <c r="P691" s="89"/>
      <c r="Q691" s="145"/>
      <c r="R691" s="146"/>
    </row>
    <row r="692" spans="1:18" x14ac:dyDescent="0.25">
      <c r="A692" s="84"/>
      <c r="B692" s="144"/>
      <c r="C692" s="144"/>
      <c r="D692" s="86"/>
      <c r="E692" s="87"/>
      <c r="F692" s="162" t="str">
        <f t="shared" si="11"/>
        <v/>
      </c>
      <c r="G692" s="155"/>
      <c r="H692" s="163"/>
      <c r="I692" s="88"/>
      <c r="J692" s="154"/>
      <c r="K6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2" s="156"/>
      <c r="M6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2" s="89"/>
      <c r="O692" s="89"/>
      <c r="P692" s="89"/>
      <c r="Q692" s="145"/>
      <c r="R692" s="146"/>
    </row>
    <row r="693" spans="1:18" x14ac:dyDescent="0.25">
      <c r="A693" s="84"/>
      <c r="B693" s="144"/>
      <c r="C693" s="144"/>
      <c r="D693" s="86"/>
      <c r="E693" s="87"/>
      <c r="F693" s="162" t="str">
        <f t="shared" si="11"/>
        <v/>
      </c>
      <c r="G693" s="155"/>
      <c r="H693" s="163"/>
      <c r="I693" s="88"/>
      <c r="J693" s="154"/>
      <c r="K6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3" s="156"/>
      <c r="M6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3" s="89"/>
      <c r="O693" s="89"/>
      <c r="P693" s="89"/>
      <c r="Q693" s="145"/>
      <c r="R693" s="146"/>
    </row>
    <row r="694" spans="1:18" x14ac:dyDescent="0.25">
      <c r="A694" s="84"/>
      <c r="B694" s="144"/>
      <c r="C694" s="144"/>
      <c r="D694" s="86"/>
      <c r="E694" s="87"/>
      <c r="F694" s="162" t="str">
        <f t="shared" si="11"/>
        <v/>
      </c>
      <c r="G694" s="155"/>
      <c r="H694" s="163"/>
      <c r="I694" s="88"/>
      <c r="J694" s="154"/>
      <c r="K6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4" s="156"/>
      <c r="M6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4" s="89"/>
      <c r="O694" s="89"/>
      <c r="P694" s="89"/>
      <c r="Q694" s="145"/>
      <c r="R694" s="146"/>
    </row>
    <row r="695" spans="1:18" x14ac:dyDescent="0.25">
      <c r="A695" s="84"/>
      <c r="B695" s="144"/>
      <c r="C695" s="144"/>
      <c r="D695" s="86"/>
      <c r="E695" s="87"/>
      <c r="F695" s="162" t="str">
        <f t="shared" si="11"/>
        <v/>
      </c>
      <c r="G695" s="155"/>
      <c r="H695" s="163"/>
      <c r="I695" s="88"/>
      <c r="J695" s="154"/>
      <c r="K6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5" s="156"/>
      <c r="M6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5" s="89"/>
      <c r="O695" s="89"/>
      <c r="P695" s="89"/>
      <c r="Q695" s="145"/>
      <c r="R695" s="146"/>
    </row>
    <row r="696" spans="1:18" x14ac:dyDescent="0.25">
      <c r="A696" s="84"/>
      <c r="B696" s="144"/>
      <c r="C696" s="144"/>
      <c r="D696" s="86"/>
      <c r="E696" s="87"/>
      <c r="F696" s="162" t="str">
        <f t="shared" si="11"/>
        <v/>
      </c>
      <c r="G696" s="155"/>
      <c r="H696" s="163"/>
      <c r="I696" s="88"/>
      <c r="J696" s="154"/>
      <c r="K6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6" s="156"/>
      <c r="M6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6" s="89"/>
      <c r="O696" s="89"/>
      <c r="P696" s="89"/>
      <c r="Q696" s="145"/>
      <c r="R696" s="146"/>
    </row>
    <row r="697" spans="1:18" x14ac:dyDescent="0.25">
      <c r="A697" s="84"/>
      <c r="B697" s="144"/>
      <c r="C697" s="144"/>
      <c r="D697" s="86"/>
      <c r="E697" s="87"/>
      <c r="F697" s="162" t="str">
        <f t="shared" si="11"/>
        <v/>
      </c>
      <c r="G697" s="155"/>
      <c r="H697" s="163"/>
      <c r="I697" s="88"/>
      <c r="J697" s="154"/>
      <c r="K6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7" s="156"/>
      <c r="M6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7" s="89"/>
      <c r="O697" s="89"/>
      <c r="P697" s="89"/>
      <c r="Q697" s="145"/>
      <c r="R697" s="146"/>
    </row>
    <row r="698" spans="1:18" x14ac:dyDescent="0.25">
      <c r="A698" s="84"/>
      <c r="B698" s="144"/>
      <c r="C698" s="144"/>
      <c r="D698" s="86"/>
      <c r="E698" s="87"/>
      <c r="F698" s="162" t="str">
        <f t="shared" si="11"/>
        <v/>
      </c>
      <c r="G698" s="155"/>
      <c r="H698" s="163"/>
      <c r="I698" s="88"/>
      <c r="J698" s="154"/>
      <c r="K6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8" s="156"/>
      <c r="M6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8" s="89"/>
      <c r="O698" s="89"/>
      <c r="P698" s="89"/>
      <c r="Q698" s="145"/>
      <c r="R698" s="146"/>
    </row>
    <row r="699" spans="1:18" x14ac:dyDescent="0.25">
      <c r="A699" s="84"/>
      <c r="B699" s="144"/>
      <c r="C699" s="144"/>
      <c r="D699" s="86"/>
      <c r="E699" s="87"/>
      <c r="F699" s="162" t="str">
        <f t="shared" si="11"/>
        <v/>
      </c>
      <c r="G699" s="155"/>
      <c r="H699" s="163"/>
      <c r="I699" s="88"/>
      <c r="J699" s="154"/>
      <c r="K6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699" s="156"/>
      <c r="M6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699" s="89"/>
      <c r="O699" s="89"/>
      <c r="P699" s="89"/>
      <c r="Q699" s="145"/>
      <c r="R699" s="146"/>
    </row>
    <row r="700" spans="1:18" x14ac:dyDescent="0.25">
      <c r="A700" s="84"/>
      <c r="B700" s="144"/>
      <c r="C700" s="144"/>
      <c r="D700" s="86"/>
      <c r="E700" s="87"/>
      <c r="F700" s="162" t="str">
        <f t="shared" si="11"/>
        <v/>
      </c>
      <c r="G700" s="155"/>
      <c r="H700" s="163"/>
      <c r="I700" s="88"/>
      <c r="J700" s="154"/>
      <c r="K7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0" s="156"/>
      <c r="M7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0" s="89"/>
      <c r="O700" s="89"/>
      <c r="P700" s="89"/>
      <c r="Q700" s="145"/>
      <c r="R700" s="146"/>
    </row>
    <row r="701" spans="1:18" x14ac:dyDescent="0.25">
      <c r="A701" s="84"/>
      <c r="B701" s="144"/>
      <c r="C701" s="144"/>
      <c r="D701" s="86"/>
      <c r="E701" s="87"/>
      <c r="F701" s="162" t="str">
        <f t="shared" si="11"/>
        <v/>
      </c>
      <c r="G701" s="155"/>
      <c r="H701" s="163"/>
      <c r="I701" s="88"/>
      <c r="J701" s="154"/>
      <c r="K7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1" s="156"/>
      <c r="M7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1" s="89"/>
      <c r="O701" s="89"/>
      <c r="P701" s="89"/>
      <c r="Q701" s="145"/>
      <c r="R701" s="146"/>
    </row>
    <row r="702" spans="1:18" x14ac:dyDescent="0.25">
      <c r="A702" s="84"/>
      <c r="B702" s="144"/>
      <c r="C702" s="144"/>
      <c r="D702" s="86"/>
      <c r="E702" s="87"/>
      <c r="F702" s="162" t="str">
        <f t="shared" si="11"/>
        <v/>
      </c>
      <c r="G702" s="155"/>
      <c r="H702" s="163"/>
      <c r="I702" s="88"/>
      <c r="J702" s="154"/>
      <c r="K7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2" s="156"/>
      <c r="M7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2" s="89"/>
      <c r="O702" s="89"/>
      <c r="P702" s="89"/>
      <c r="Q702" s="145"/>
      <c r="R702" s="146"/>
    </row>
    <row r="703" spans="1:18" x14ac:dyDescent="0.25">
      <c r="A703" s="84"/>
      <c r="B703" s="144"/>
      <c r="C703" s="144"/>
      <c r="D703" s="86"/>
      <c r="E703" s="87"/>
      <c r="F703" s="162" t="str">
        <f t="shared" si="11"/>
        <v/>
      </c>
      <c r="G703" s="155"/>
      <c r="H703" s="163"/>
      <c r="I703" s="88"/>
      <c r="J703" s="154"/>
      <c r="K7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3" s="156"/>
      <c r="M7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3" s="89"/>
      <c r="O703" s="89"/>
      <c r="P703" s="89"/>
      <c r="Q703" s="145"/>
      <c r="R703" s="146"/>
    </row>
    <row r="704" spans="1:18" x14ac:dyDescent="0.25">
      <c r="A704" s="84"/>
      <c r="B704" s="144"/>
      <c r="C704" s="144"/>
      <c r="D704" s="86"/>
      <c r="E704" s="87"/>
      <c r="F704" s="162" t="str">
        <f t="shared" si="11"/>
        <v/>
      </c>
      <c r="G704" s="155"/>
      <c r="H704" s="163"/>
      <c r="I704" s="88"/>
      <c r="J704" s="154"/>
      <c r="K7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4" s="156"/>
      <c r="M7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4" s="89"/>
      <c r="O704" s="89"/>
      <c r="P704" s="89"/>
      <c r="Q704" s="145"/>
      <c r="R704" s="146"/>
    </row>
    <row r="705" spans="1:18" x14ac:dyDescent="0.25">
      <c r="A705" s="84"/>
      <c r="B705" s="144"/>
      <c r="C705" s="144"/>
      <c r="D705" s="86"/>
      <c r="E705" s="87"/>
      <c r="F705" s="162" t="str">
        <f t="shared" si="11"/>
        <v/>
      </c>
      <c r="G705" s="155"/>
      <c r="H705" s="163"/>
      <c r="I705" s="88"/>
      <c r="J705" s="154"/>
      <c r="K7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5" s="156"/>
      <c r="M7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5" s="89"/>
      <c r="O705" s="89"/>
      <c r="P705" s="89"/>
      <c r="Q705" s="145"/>
      <c r="R705" s="146"/>
    </row>
    <row r="706" spans="1:18" x14ac:dyDescent="0.25">
      <c r="A706" s="84"/>
      <c r="B706" s="144"/>
      <c r="C706" s="144"/>
      <c r="D706" s="86"/>
      <c r="E706" s="87"/>
      <c r="F706" s="162" t="str">
        <f t="shared" si="11"/>
        <v/>
      </c>
      <c r="G706" s="155"/>
      <c r="H706" s="163"/>
      <c r="I706" s="88"/>
      <c r="J706" s="154"/>
      <c r="K7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6" s="156"/>
      <c r="M7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6" s="89"/>
      <c r="O706" s="89"/>
      <c r="P706" s="89"/>
      <c r="Q706" s="145"/>
      <c r="R706" s="146"/>
    </row>
    <row r="707" spans="1:18" x14ac:dyDescent="0.25">
      <c r="A707" s="84"/>
      <c r="B707" s="144"/>
      <c r="C707" s="144"/>
      <c r="D707" s="86"/>
      <c r="E707" s="87"/>
      <c r="F707" s="162" t="str">
        <f t="shared" si="11"/>
        <v/>
      </c>
      <c r="G707" s="155"/>
      <c r="H707" s="163"/>
      <c r="I707" s="88"/>
      <c r="J707" s="154"/>
      <c r="K7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7" s="156"/>
      <c r="M7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7" s="89"/>
      <c r="O707" s="89"/>
      <c r="P707" s="89"/>
      <c r="Q707" s="145"/>
      <c r="R707" s="146"/>
    </row>
    <row r="708" spans="1:18" x14ac:dyDescent="0.25">
      <c r="A708" s="84"/>
      <c r="B708" s="144"/>
      <c r="C708" s="144"/>
      <c r="D708" s="86"/>
      <c r="E708" s="87"/>
      <c r="F708" s="162" t="str">
        <f t="shared" si="11"/>
        <v/>
      </c>
      <c r="G708" s="155"/>
      <c r="H708" s="163"/>
      <c r="I708" s="88"/>
      <c r="J708" s="154"/>
      <c r="K7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8" s="156"/>
      <c r="M7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8" s="89"/>
      <c r="O708" s="89"/>
      <c r="P708" s="89"/>
      <c r="Q708" s="145"/>
      <c r="R708" s="146"/>
    </row>
    <row r="709" spans="1:18" x14ac:dyDescent="0.25">
      <c r="A709" s="84"/>
      <c r="B709" s="144"/>
      <c r="C709" s="144"/>
      <c r="D709" s="86"/>
      <c r="E709" s="87"/>
      <c r="F709" s="162" t="str">
        <f t="shared" si="11"/>
        <v/>
      </c>
      <c r="G709" s="155"/>
      <c r="H709" s="163"/>
      <c r="I709" s="88"/>
      <c r="J709" s="154"/>
      <c r="K7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09" s="156"/>
      <c r="M7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09" s="89"/>
      <c r="O709" s="89"/>
      <c r="P709" s="89"/>
      <c r="Q709" s="145"/>
      <c r="R709" s="146"/>
    </row>
    <row r="710" spans="1:18" x14ac:dyDescent="0.25">
      <c r="A710" s="84"/>
      <c r="B710" s="144"/>
      <c r="C710" s="144"/>
      <c r="D710" s="86"/>
      <c r="E710" s="87"/>
      <c r="F710" s="162" t="str">
        <f t="shared" si="11"/>
        <v/>
      </c>
      <c r="G710" s="155"/>
      <c r="H710" s="163"/>
      <c r="I710" s="88"/>
      <c r="J710" s="154"/>
      <c r="K7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0" s="156"/>
      <c r="M7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0" s="89"/>
      <c r="O710" s="89"/>
      <c r="P710" s="89"/>
      <c r="Q710" s="145"/>
      <c r="R710" s="146"/>
    </row>
    <row r="711" spans="1:18" x14ac:dyDescent="0.25">
      <c r="A711" s="84"/>
      <c r="B711" s="144"/>
      <c r="C711" s="144"/>
      <c r="D711" s="86"/>
      <c r="E711" s="87"/>
      <c r="F711" s="162" t="str">
        <f t="shared" si="11"/>
        <v/>
      </c>
      <c r="G711" s="155"/>
      <c r="H711" s="163"/>
      <c r="I711" s="88"/>
      <c r="J711" s="154"/>
      <c r="K7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1" s="156"/>
      <c r="M7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1" s="89"/>
      <c r="O711" s="89"/>
      <c r="P711" s="89"/>
      <c r="Q711" s="145"/>
      <c r="R711" s="146"/>
    </row>
    <row r="712" spans="1:18" x14ac:dyDescent="0.25">
      <c r="A712" s="84"/>
      <c r="B712" s="144"/>
      <c r="C712" s="144"/>
      <c r="D712" s="86"/>
      <c r="E712" s="87"/>
      <c r="F712" s="162" t="str">
        <f t="shared" si="11"/>
        <v/>
      </c>
      <c r="G712" s="155"/>
      <c r="H712" s="163"/>
      <c r="I712" s="88"/>
      <c r="J712" s="154"/>
      <c r="K7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2" s="156"/>
      <c r="M7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2" s="89"/>
      <c r="O712" s="89"/>
      <c r="P712" s="89"/>
      <c r="Q712" s="145"/>
      <c r="R712" s="146"/>
    </row>
    <row r="713" spans="1:18" x14ac:dyDescent="0.25">
      <c r="A713" s="84"/>
      <c r="B713" s="144"/>
      <c r="C713" s="144"/>
      <c r="D713" s="86"/>
      <c r="E713" s="87"/>
      <c r="F713" s="162" t="str">
        <f t="shared" si="11"/>
        <v/>
      </c>
      <c r="G713" s="155"/>
      <c r="H713" s="163"/>
      <c r="I713" s="88"/>
      <c r="J713" s="154"/>
      <c r="K7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3" s="156"/>
      <c r="M7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3" s="89"/>
      <c r="O713" s="89"/>
      <c r="P713" s="89"/>
      <c r="Q713" s="145"/>
      <c r="R713" s="146"/>
    </row>
    <row r="714" spans="1:18" x14ac:dyDescent="0.25">
      <c r="A714" s="84"/>
      <c r="B714" s="144"/>
      <c r="C714" s="144"/>
      <c r="D714" s="86"/>
      <c r="E714" s="87"/>
      <c r="F714" s="162" t="str">
        <f t="shared" si="11"/>
        <v/>
      </c>
      <c r="G714" s="155"/>
      <c r="H714" s="163"/>
      <c r="I714" s="88"/>
      <c r="J714" s="154"/>
      <c r="K7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4" s="156"/>
      <c r="M7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4" s="89"/>
      <c r="O714" s="89"/>
      <c r="P714" s="89"/>
      <c r="Q714" s="145"/>
      <c r="R714" s="146"/>
    </row>
    <row r="715" spans="1:18" x14ac:dyDescent="0.25">
      <c r="A715" s="84"/>
      <c r="B715" s="144"/>
      <c r="C715" s="144"/>
      <c r="D715" s="86"/>
      <c r="E715" s="87"/>
      <c r="F715" s="162" t="str">
        <f t="shared" si="11"/>
        <v/>
      </c>
      <c r="G715" s="155"/>
      <c r="H715" s="163"/>
      <c r="I715" s="88"/>
      <c r="J715" s="154"/>
      <c r="K7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5" s="156"/>
      <c r="M7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5" s="89"/>
      <c r="O715" s="89"/>
      <c r="P715" s="89"/>
      <c r="Q715" s="145"/>
      <c r="R715" s="146"/>
    </row>
    <row r="716" spans="1:18" x14ac:dyDescent="0.25">
      <c r="A716" s="84"/>
      <c r="B716" s="144"/>
      <c r="C716" s="144"/>
      <c r="D716" s="86"/>
      <c r="E716" s="87"/>
      <c r="F716" s="162" t="str">
        <f t="shared" si="11"/>
        <v/>
      </c>
      <c r="G716" s="155"/>
      <c r="H716" s="163"/>
      <c r="I716" s="88"/>
      <c r="J716" s="154"/>
      <c r="K7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6" s="156"/>
      <c r="M7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6" s="89"/>
      <c r="O716" s="89"/>
      <c r="P716" s="89"/>
      <c r="Q716" s="145"/>
      <c r="R716" s="146"/>
    </row>
    <row r="717" spans="1:18" x14ac:dyDescent="0.25">
      <c r="A717" s="84"/>
      <c r="B717" s="144"/>
      <c r="C717" s="144"/>
      <c r="D717" s="86"/>
      <c r="E717" s="87"/>
      <c r="F717" s="162" t="str">
        <f t="shared" si="11"/>
        <v/>
      </c>
      <c r="G717" s="155"/>
      <c r="H717" s="163"/>
      <c r="I717" s="88"/>
      <c r="J717" s="154"/>
      <c r="K7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7" s="156"/>
      <c r="M7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7" s="89"/>
      <c r="O717" s="89"/>
      <c r="P717" s="89"/>
      <c r="Q717" s="145"/>
      <c r="R717" s="146"/>
    </row>
    <row r="718" spans="1:18" x14ac:dyDescent="0.25">
      <c r="A718" s="84"/>
      <c r="B718" s="144"/>
      <c r="C718" s="144"/>
      <c r="D718" s="86"/>
      <c r="E718" s="87"/>
      <c r="F718" s="162" t="str">
        <f t="shared" si="11"/>
        <v/>
      </c>
      <c r="G718" s="155"/>
      <c r="H718" s="163"/>
      <c r="I718" s="88"/>
      <c r="J718" s="154"/>
      <c r="K7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8" s="156"/>
      <c r="M7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8" s="89"/>
      <c r="O718" s="89"/>
      <c r="P718" s="89"/>
      <c r="Q718" s="145"/>
      <c r="R718" s="146"/>
    </row>
    <row r="719" spans="1:18" x14ac:dyDescent="0.25">
      <c r="A719" s="84"/>
      <c r="B719" s="144"/>
      <c r="C719" s="144"/>
      <c r="D719" s="86"/>
      <c r="E719" s="87"/>
      <c r="F719" s="162" t="str">
        <f t="shared" si="11"/>
        <v/>
      </c>
      <c r="G719" s="155"/>
      <c r="H719" s="163"/>
      <c r="I719" s="88"/>
      <c r="J719" s="154"/>
      <c r="K7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19" s="156"/>
      <c r="M7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19" s="89"/>
      <c r="O719" s="89"/>
      <c r="P719" s="89"/>
      <c r="Q719" s="145"/>
      <c r="R719" s="146"/>
    </row>
    <row r="720" spans="1:18" x14ac:dyDescent="0.25">
      <c r="A720" s="84"/>
      <c r="B720" s="144"/>
      <c r="C720" s="144"/>
      <c r="D720" s="86"/>
      <c r="E720" s="87"/>
      <c r="F720" s="162" t="str">
        <f t="shared" si="11"/>
        <v/>
      </c>
      <c r="G720" s="155"/>
      <c r="H720" s="163"/>
      <c r="I720" s="88"/>
      <c r="J720" s="154"/>
      <c r="K7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0" s="156"/>
      <c r="M7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0" s="89"/>
      <c r="O720" s="89"/>
      <c r="P720" s="89"/>
      <c r="Q720" s="145"/>
      <c r="R720" s="146"/>
    </row>
    <row r="721" spans="1:18" x14ac:dyDescent="0.25">
      <c r="A721" s="84"/>
      <c r="B721" s="144"/>
      <c r="C721" s="144"/>
      <c r="D721" s="86"/>
      <c r="E721" s="87"/>
      <c r="F721" s="162" t="str">
        <f t="shared" si="11"/>
        <v/>
      </c>
      <c r="G721" s="155"/>
      <c r="H721" s="163"/>
      <c r="I721" s="88"/>
      <c r="J721" s="154"/>
      <c r="K7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1" s="156"/>
      <c r="M7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1" s="89"/>
      <c r="O721" s="89"/>
      <c r="P721" s="89"/>
      <c r="Q721" s="145"/>
      <c r="R721" s="146"/>
    </row>
    <row r="722" spans="1:18" x14ac:dyDescent="0.25">
      <c r="A722" s="84"/>
      <c r="B722" s="144"/>
      <c r="C722" s="144"/>
      <c r="D722" s="86"/>
      <c r="E722" s="87"/>
      <c r="F722" s="162" t="str">
        <f t="shared" si="11"/>
        <v/>
      </c>
      <c r="G722" s="155"/>
      <c r="H722" s="163"/>
      <c r="I722" s="88"/>
      <c r="J722" s="154"/>
      <c r="K7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2" s="156"/>
      <c r="M7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2" s="89"/>
      <c r="O722" s="89"/>
      <c r="P722" s="89"/>
      <c r="Q722" s="145"/>
      <c r="R722" s="146"/>
    </row>
    <row r="723" spans="1:18" x14ac:dyDescent="0.25">
      <c r="A723" s="84"/>
      <c r="B723" s="144"/>
      <c r="C723" s="144"/>
      <c r="D723" s="86"/>
      <c r="E723" s="87"/>
      <c r="F723" s="162" t="str">
        <f t="shared" si="11"/>
        <v/>
      </c>
      <c r="G723" s="155"/>
      <c r="H723" s="163"/>
      <c r="I723" s="88"/>
      <c r="J723" s="154"/>
      <c r="K7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3" s="156"/>
      <c r="M7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3" s="89"/>
      <c r="O723" s="89"/>
      <c r="P723" s="89"/>
      <c r="Q723" s="145"/>
      <c r="R723" s="146"/>
    </row>
    <row r="724" spans="1:18" x14ac:dyDescent="0.25">
      <c r="A724" s="84"/>
      <c r="B724" s="144"/>
      <c r="C724" s="144"/>
      <c r="D724" s="86"/>
      <c r="E724" s="87"/>
      <c r="F724" s="162" t="str">
        <f t="shared" si="11"/>
        <v/>
      </c>
      <c r="G724" s="155"/>
      <c r="H724" s="163"/>
      <c r="I724" s="88"/>
      <c r="J724" s="154"/>
      <c r="K7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4" s="156"/>
      <c r="M7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4" s="89"/>
      <c r="O724" s="89"/>
      <c r="P724" s="89"/>
      <c r="Q724" s="145"/>
      <c r="R724" s="146"/>
    </row>
    <row r="725" spans="1:18" x14ac:dyDescent="0.25">
      <c r="A725" s="84"/>
      <c r="B725" s="144"/>
      <c r="C725" s="144"/>
      <c r="D725" s="86"/>
      <c r="E725" s="87"/>
      <c r="F725" s="162" t="str">
        <f t="shared" si="11"/>
        <v/>
      </c>
      <c r="G725" s="155"/>
      <c r="H725" s="163"/>
      <c r="I725" s="88"/>
      <c r="J725" s="154"/>
      <c r="K7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5" s="156"/>
      <c r="M7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5" s="89"/>
      <c r="O725" s="89"/>
      <c r="P725" s="89"/>
      <c r="Q725" s="145"/>
      <c r="R725" s="146"/>
    </row>
    <row r="726" spans="1:18" x14ac:dyDescent="0.25">
      <c r="A726" s="84"/>
      <c r="B726" s="144"/>
      <c r="C726" s="144"/>
      <c r="D726" s="86"/>
      <c r="E726" s="87"/>
      <c r="F726" s="162" t="str">
        <f t="shared" ref="F726:F789" si="12">IF(OR(ISBLANK(E726),ISERROR($B$14),ISERROR($B$15))=FALSE,E726+(E726*$B$14+$B$15),"")</f>
        <v/>
      </c>
      <c r="G726" s="155"/>
      <c r="H726" s="163"/>
      <c r="I726" s="88"/>
      <c r="J726" s="154"/>
      <c r="K7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6" s="156"/>
      <c r="M7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6" s="89"/>
      <c r="O726" s="89"/>
      <c r="P726" s="89"/>
      <c r="Q726" s="145"/>
      <c r="R726" s="146"/>
    </row>
    <row r="727" spans="1:18" x14ac:dyDescent="0.25">
      <c r="A727" s="84"/>
      <c r="B727" s="144"/>
      <c r="C727" s="144"/>
      <c r="D727" s="86"/>
      <c r="E727" s="87"/>
      <c r="F727" s="162" t="str">
        <f t="shared" si="12"/>
        <v/>
      </c>
      <c r="G727" s="155"/>
      <c r="H727" s="163"/>
      <c r="I727" s="88"/>
      <c r="J727" s="154"/>
      <c r="K7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7" s="156"/>
      <c r="M7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7" s="89"/>
      <c r="O727" s="89"/>
      <c r="P727" s="89"/>
      <c r="Q727" s="145"/>
      <c r="R727" s="146"/>
    </row>
    <row r="728" spans="1:18" x14ac:dyDescent="0.25">
      <c r="A728" s="84"/>
      <c r="B728" s="144"/>
      <c r="C728" s="144"/>
      <c r="D728" s="86"/>
      <c r="E728" s="87"/>
      <c r="F728" s="162" t="str">
        <f t="shared" si="12"/>
        <v/>
      </c>
      <c r="G728" s="155"/>
      <c r="H728" s="163"/>
      <c r="I728" s="88"/>
      <c r="J728" s="154"/>
      <c r="K7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8" s="156"/>
      <c r="M7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8" s="89"/>
      <c r="O728" s="89"/>
      <c r="P728" s="89"/>
      <c r="Q728" s="145"/>
      <c r="R728" s="146"/>
    </row>
    <row r="729" spans="1:18" x14ac:dyDescent="0.25">
      <c r="A729" s="84"/>
      <c r="B729" s="144"/>
      <c r="C729" s="144"/>
      <c r="D729" s="86"/>
      <c r="E729" s="87"/>
      <c r="F729" s="162" t="str">
        <f t="shared" si="12"/>
        <v/>
      </c>
      <c r="G729" s="155"/>
      <c r="H729" s="163"/>
      <c r="I729" s="88"/>
      <c r="J729" s="154"/>
      <c r="K7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29" s="156"/>
      <c r="M7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29" s="89"/>
      <c r="O729" s="89"/>
      <c r="P729" s="89"/>
      <c r="Q729" s="145"/>
      <c r="R729" s="146"/>
    </row>
    <row r="730" spans="1:18" x14ac:dyDescent="0.25">
      <c r="A730" s="84"/>
      <c r="B730" s="144"/>
      <c r="C730" s="144"/>
      <c r="D730" s="86"/>
      <c r="E730" s="87"/>
      <c r="F730" s="162" t="str">
        <f t="shared" si="12"/>
        <v/>
      </c>
      <c r="G730" s="155"/>
      <c r="H730" s="163"/>
      <c r="I730" s="88"/>
      <c r="J730" s="154"/>
      <c r="K7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0" s="156"/>
      <c r="M7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0" s="89"/>
      <c r="O730" s="89"/>
      <c r="P730" s="89"/>
      <c r="Q730" s="145"/>
      <c r="R730" s="146"/>
    </row>
    <row r="731" spans="1:18" x14ac:dyDescent="0.25">
      <c r="A731" s="84"/>
      <c r="B731" s="144"/>
      <c r="C731" s="144"/>
      <c r="D731" s="86"/>
      <c r="E731" s="87"/>
      <c r="F731" s="162" t="str">
        <f t="shared" si="12"/>
        <v/>
      </c>
      <c r="G731" s="155"/>
      <c r="H731" s="163"/>
      <c r="I731" s="88"/>
      <c r="J731" s="154"/>
      <c r="K7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1" s="156"/>
      <c r="M7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1" s="89"/>
      <c r="O731" s="89"/>
      <c r="P731" s="89"/>
      <c r="Q731" s="145"/>
      <c r="R731" s="146"/>
    </row>
    <row r="732" spans="1:18" x14ac:dyDescent="0.25">
      <c r="A732" s="84"/>
      <c r="B732" s="144"/>
      <c r="C732" s="144"/>
      <c r="D732" s="86"/>
      <c r="E732" s="87"/>
      <c r="F732" s="162" t="str">
        <f t="shared" si="12"/>
        <v/>
      </c>
      <c r="G732" s="155"/>
      <c r="H732" s="163"/>
      <c r="I732" s="88"/>
      <c r="J732" s="154"/>
      <c r="K7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2" s="156"/>
      <c r="M7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2" s="89"/>
      <c r="O732" s="89"/>
      <c r="P732" s="89"/>
      <c r="Q732" s="145"/>
      <c r="R732" s="146"/>
    </row>
    <row r="733" spans="1:18" x14ac:dyDescent="0.25">
      <c r="A733" s="84"/>
      <c r="B733" s="144"/>
      <c r="C733" s="144"/>
      <c r="D733" s="86"/>
      <c r="E733" s="87"/>
      <c r="F733" s="162" t="str">
        <f t="shared" si="12"/>
        <v/>
      </c>
      <c r="G733" s="155"/>
      <c r="H733" s="163"/>
      <c r="I733" s="88"/>
      <c r="J733" s="154"/>
      <c r="K7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3" s="156"/>
      <c r="M7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3" s="89"/>
      <c r="O733" s="89"/>
      <c r="P733" s="89"/>
      <c r="Q733" s="145"/>
      <c r="R733" s="146"/>
    </row>
    <row r="734" spans="1:18" x14ac:dyDescent="0.25">
      <c r="A734" s="84"/>
      <c r="B734" s="144"/>
      <c r="C734" s="144"/>
      <c r="D734" s="86"/>
      <c r="E734" s="87"/>
      <c r="F734" s="162" t="str">
        <f t="shared" si="12"/>
        <v/>
      </c>
      <c r="G734" s="155"/>
      <c r="H734" s="163"/>
      <c r="I734" s="88"/>
      <c r="J734" s="154"/>
      <c r="K7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4" s="156"/>
      <c r="M7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4" s="89"/>
      <c r="O734" s="89"/>
      <c r="P734" s="89"/>
      <c r="Q734" s="145"/>
      <c r="R734" s="146"/>
    </row>
    <row r="735" spans="1:18" x14ac:dyDescent="0.25">
      <c r="A735" s="84"/>
      <c r="B735" s="144"/>
      <c r="C735" s="144"/>
      <c r="D735" s="86"/>
      <c r="E735" s="87"/>
      <c r="F735" s="162" t="str">
        <f t="shared" si="12"/>
        <v/>
      </c>
      <c r="G735" s="155"/>
      <c r="H735" s="163"/>
      <c r="I735" s="88"/>
      <c r="J735" s="154"/>
      <c r="K7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5" s="156"/>
      <c r="M7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5" s="89"/>
      <c r="O735" s="89"/>
      <c r="P735" s="89"/>
      <c r="Q735" s="145"/>
      <c r="R735" s="146"/>
    </row>
    <row r="736" spans="1:18" x14ac:dyDescent="0.25">
      <c r="A736" s="84"/>
      <c r="B736" s="144"/>
      <c r="C736" s="144"/>
      <c r="D736" s="86"/>
      <c r="E736" s="87"/>
      <c r="F736" s="162" t="str">
        <f t="shared" si="12"/>
        <v/>
      </c>
      <c r="G736" s="155"/>
      <c r="H736" s="163"/>
      <c r="I736" s="88"/>
      <c r="J736" s="154"/>
      <c r="K7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6" s="156"/>
      <c r="M7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6" s="89"/>
      <c r="O736" s="89"/>
      <c r="P736" s="89"/>
      <c r="Q736" s="145"/>
      <c r="R736" s="146"/>
    </row>
    <row r="737" spans="1:18" x14ac:dyDescent="0.25">
      <c r="A737" s="84"/>
      <c r="B737" s="144"/>
      <c r="C737" s="144"/>
      <c r="D737" s="86"/>
      <c r="E737" s="87"/>
      <c r="F737" s="162" t="str">
        <f t="shared" si="12"/>
        <v/>
      </c>
      <c r="G737" s="155"/>
      <c r="H737" s="163"/>
      <c r="I737" s="88"/>
      <c r="J737" s="154"/>
      <c r="K7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7" s="156"/>
      <c r="M7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7" s="89"/>
      <c r="O737" s="89"/>
      <c r="P737" s="89"/>
      <c r="Q737" s="145"/>
      <c r="R737" s="146"/>
    </row>
    <row r="738" spans="1:18" x14ac:dyDescent="0.25">
      <c r="A738" s="84"/>
      <c r="B738" s="144"/>
      <c r="C738" s="144"/>
      <c r="D738" s="86"/>
      <c r="E738" s="87"/>
      <c r="F738" s="162" t="str">
        <f t="shared" si="12"/>
        <v/>
      </c>
      <c r="G738" s="155"/>
      <c r="H738" s="163"/>
      <c r="I738" s="88"/>
      <c r="J738" s="154"/>
      <c r="K7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8" s="156"/>
      <c r="M7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8" s="89"/>
      <c r="O738" s="89"/>
      <c r="P738" s="89"/>
      <c r="Q738" s="145"/>
      <c r="R738" s="146"/>
    </row>
    <row r="739" spans="1:18" x14ac:dyDescent="0.25">
      <c r="A739" s="84"/>
      <c r="B739" s="144"/>
      <c r="C739" s="144"/>
      <c r="D739" s="86"/>
      <c r="E739" s="87"/>
      <c r="F739" s="162" t="str">
        <f t="shared" si="12"/>
        <v/>
      </c>
      <c r="G739" s="155"/>
      <c r="H739" s="163"/>
      <c r="I739" s="88"/>
      <c r="J739" s="154"/>
      <c r="K7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39" s="156"/>
      <c r="M7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39" s="89"/>
      <c r="O739" s="89"/>
      <c r="P739" s="89"/>
      <c r="Q739" s="145"/>
      <c r="R739" s="146"/>
    </row>
    <row r="740" spans="1:18" x14ac:dyDescent="0.25">
      <c r="A740" s="84"/>
      <c r="B740" s="144"/>
      <c r="C740" s="144"/>
      <c r="D740" s="86"/>
      <c r="E740" s="87"/>
      <c r="F740" s="162" t="str">
        <f t="shared" si="12"/>
        <v/>
      </c>
      <c r="G740" s="155"/>
      <c r="H740" s="163"/>
      <c r="I740" s="88"/>
      <c r="J740" s="154"/>
      <c r="K7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0" s="156"/>
      <c r="M7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0" s="89"/>
      <c r="O740" s="89"/>
      <c r="P740" s="89"/>
      <c r="Q740" s="145"/>
      <c r="R740" s="146"/>
    </row>
    <row r="741" spans="1:18" x14ac:dyDescent="0.25">
      <c r="A741" s="84"/>
      <c r="B741" s="144"/>
      <c r="C741" s="144"/>
      <c r="D741" s="86"/>
      <c r="E741" s="87"/>
      <c r="F741" s="162" t="str">
        <f t="shared" si="12"/>
        <v/>
      </c>
      <c r="G741" s="155"/>
      <c r="H741" s="163"/>
      <c r="I741" s="88"/>
      <c r="J741" s="154"/>
      <c r="K7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1" s="156"/>
      <c r="M7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1" s="89"/>
      <c r="O741" s="89"/>
      <c r="P741" s="89"/>
      <c r="Q741" s="145"/>
      <c r="R741" s="146"/>
    </row>
    <row r="742" spans="1:18" x14ac:dyDescent="0.25">
      <c r="A742" s="84"/>
      <c r="B742" s="144"/>
      <c r="C742" s="144"/>
      <c r="D742" s="86"/>
      <c r="E742" s="87"/>
      <c r="F742" s="162" t="str">
        <f t="shared" si="12"/>
        <v/>
      </c>
      <c r="G742" s="155"/>
      <c r="H742" s="163"/>
      <c r="I742" s="88"/>
      <c r="J742" s="154"/>
      <c r="K7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2" s="156"/>
      <c r="M7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2" s="89"/>
      <c r="O742" s="89"/>
      <c r="P742" s="89"/>
      <c r="Q742" s="145"/>
      <c r="R742" s="146"/>
    </row>
    <row r="743" spans="1:18" x14ac:dyDescent="0.25">
      <c r="A743" s="84"/>
      <c r="B743" s="144"/>
      <c r="C743" s="144"/>
      <c r="D743" s="86"/>
      <c r="E743" s="87"/>
      <c r="F743" s="162" t="str">
        <f t="shared" si="12"/>
        <v/>
      </c>
      <c r="G743" s="155"/>
      <c r="H743" s="163"/>
      <c r="I743" s="88"/>
      <c r="J743" s="154"/>
      <c r="K7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3" s="156"/>
      <c r="M7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3" s="89"/>
      <c r="O743" s="89"/>
      <c r="P743" s="89"/>
      <c r="Q743" s="145"/>
      <c r="R743" s="146"/>
    </row>
    <row r="744" spans="1:18" x14ac:dyDescent="0.25">
      <c r="A744" s="84"/>
      <c r="B744" s="144"/>
      <c r="C744" s="144"/>
      <c r="D744" s="86"/>
      <c r="E744" s="87"/>
      <c r="F744" s="162" t="str">
        <f t="shared" si="12"/>
        <v/>
      </c>
      <c r="G744" s="155"/>
      <c r="H744" s="163"/>
      <c r="I744" s="88"/>
      <c r="J744" s="154"/>
      <c r="K7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4" s="156"/>
      <c r="M7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4" s="89"/>
      <c r="O744" s="89"/>
      <c r="P744" s="89"/>
      <c r="Q744" s="145"/>
      <c r="R744" s="146"/>
    </row>
    <row r="745" spans="1:18" x14ac:dyDescent="0.25">
      <c r="A745" s="84"/>
      <c r="B745" s="144"/>
      <c r="C745" s="144"/>
      <c r="D745" s="86"/>
      <c r="E745" s="87"/>
      <c r="F745" s="162" t="str">
        <f t="shared" si="12"/>
        <v/>
      </c>
      <c r="G745" s="155"/>
      <c r="H745" s="163"/>
      <c r="I745" s="88"/>
      <c r="J745" s="154"/>
      <c r="K7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5" s="156"/>
      <c r="M7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5" s="89"/>
      <c r="O745" s="89"/>
      <c r="P745" s="89"/>
      <c r="Q745" s="145"/>
      <c r="R745" s="146"/>
    </row>
    <row r="746" spans="1:18" x14ac:dyDescent="0.25">
      <c r="A746" s="84"/>
      <c r="B746" s="144"/>
      <c r="C746" s="144"/>
      <c r="D746" s="86"/>
      <c r="E746" s="87"/>
      <c r="F746" s="162" t="str">
        <f t="shared" si="12"/>
        <v/>
      </c>
      <c r="G746" s="155"/>
      <c r="H746" s="163"/>
      <c r="I746" s="88"/>
      <c r="J746" s="154"/>
      <c r="K7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6" s="156"/>
      <c r="M7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6" s="89"/>
      <c r="O746" s="89"/>
      <c r="P746" s="89"/>
      <c r="Q746" s="145"/>
      <c r="R746" s="146"/>
    </row>
    <row r="747" spans="1:18" x14ac:dyDescent="0.25">
      <c r="A747" s="84"/>
      <c r="B747" s="144"/>
      <c r="C747" s="144"/>
      <c r="D747" s="86"/>
      <c r="E747" s="87"/>
      <c r="F747" s="162" t="str">
        <f t="shared" si="12"/>
        <v/>
      </c>
      <c r="G747" s="155"/>
      <c r="H747" s="163"/>
      <c r="I747" s="88"/>
      <c r="J747" s="154"/>
      <c r="K7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7" s="156"/>
      <c r="M7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7" s="89"/>
      <c r="O747" s="89"/>
      <c r="P747" s="89"/>
      <c r="Q747" s="145"/>
      <c r="R747" s="146"/>
    </row>
    <row r="748" spans="1:18" x14ac:dyDescent="0.25">
      <c r="A748" s="84"/>
      <c r="B748" s="144"/>
      <c r="C748" s="144"/>
      <c r="D748" s="86"/>
      <c r="E748" s="87"/>
      <c r="F748" s="162" t="str">
        <f t="shared" si="12"/>
        <v/>
      </c>
      <c r="G748" s="155"/>
      <c r="H748" s="163"/>
      <c r="I748" s="88"/>
      <c r="J748" s="154"/>
      <c r="K7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8" s="156"/>
      <c r="M7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8" s="89"/>
      <c r="O748" s="89"/>
      <c r="P748" s="89"/>
      <c r="Q748" s="145"/>
      <c r="R748" s="146"/>
    </row>
    <row r="749" spans="1:18" x14ac:dyDescent="0.25">
      <c r="A749" s="84"/>
      <c r="B749" s="144"/>
      <c r="C749" s="144"/>
      <c r="D749" s="86"/>
      <c r="E749" s="87"/>
      <c r="F749" s="162" t="str">
        <f t="shared" si="12"/>
        <v/>
      </c>
      <c r="G749" s="155"/>
      <c r="H749" s="163"/>
      <c r="I749" s="88"/>
      <c r="J749" s="154"/>
      <c r="K7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49" s="156"/>
      <c r="M7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49" s="89"/>
      <c r="O749" s="89"/>
      <c r="P749" s="89"/>
      <c r="Q749" s="145"/>
      <c r="R749" s="146"/>
    </row>
    <row r="750" spans="1:18" x14ac:dyDescent="0.25">
      <c r="A750" s="84"/>
      <c r="B750" s="144"/>
      <c r="C750" s="144"/>
      <c r="D750" s="86"/>
      <c r="E750" s="87"/>
      <c r="F750" s="162" t="str">
        <f t="shared" si="12"/>
        <v/>
      </c>
      <c r="G750" s="155"/>
      <c r="H750" s="163"/>
      <c r="I750" s="88"/>
      <c r="J750" s="154"/>
      <c r="K7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0" s="156"/>
      <c r="M7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0" s="89"/>
      <c r="O750" s="89"/>
      <c r="P750" s="89"/>
      <c r="Q750" s="145"/>
      <c r="R750" s="146"/>
    </row>
    <row r="751" spans="1:18" x14ac:dyDescent="0.25">
      <c r="A751" s="84"/>
      <c r="B751" s="144"/>
      <c r="C751" s="144"/>
      <c r="D751" s="86"/>
      <c r="E751" s="87"/>
      <c r="F751" s="162" t="str">
        <f t="shared" si="12"/>
        <v/>
      </c>
      <c r="G751" s="155"/>
      <c r="H751" s="163"/>
      <c r="I751" s="88"/>
      <c r="J751" s="154"/>
      <c r="K7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1" s="156"/>
      <c r="M7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1" s="89"/>
      <c r="O751" s="89"/>
      <c r="P751" s="89"/>
      <c r="Q751" s="145"/>
      <c r="R751" s="146"/>
    </row>
    <row r="752" spans="1:18" x14ac:dyDescent="0.25">
      <c r="A752" s="84"/>
      <c r="B752" s="144"/>
      <c r="C752" s="144"/>
      <c r="D752" s="86"/>
      <c r="E752" s="87"/>
      <c r="F752" s="162" t="str">
        <f t="shared" si="12"/>
        <v/>
      </c>
      <c r="G752" s="155"/>
      <c r="H752" s="163"/>
      <c r="I752" s="88"/>
      <c r="J752" s="154"/>
      <c r="K7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2" s="156"/>
      <c r="M7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2" s="89"/>
      <c r="O752" s="89"/>
      <c r="P752" s="89"/>
      <c r="Q752" s="145"/>
      <c r="R752" s="146"/>
    </row>
    <row r="753" spans="1:18" x14ac:dyDescent="0.25">
      <c r="A753" s="84"/>
      <c r="B753" s="144"/>
      <c r="C753" s="144"/>
      <c r="D753" s="86"/>
      <c r="E753" s="87"/>
      <c r="F753" s="162" t="str">
        <f t="shared" si="12"/>
        <v/>
      </c>
      <c r="G753" s="155"/>
      <c r="H753" s="163"/>
      <c r="I753" s="88"/>
      <c r="J753" s="154"/>
      <c r="K7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3" s="156"/>
      <c r="M7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3" s="89"/>
      <c r="O753" s="89"/>
      <c r="P753" s="89"/>
      <c r="Q753" s="145"/>
      <c r="R753" s="146"/>
    </row>
    <row r="754" spans="1:18" x14ac:dyDescent="0.25">
      <c r="A754" s="84"/>
      <c r="B754" s="144"/>
      <c r="C754" s="144"/>
      <c r="D754" s="86"/>
      <c r="E754" s="87"/>
      <c r="F754" s="162" t="str">
        <f t="shared" si="12"/>
        <v/>
      </c>
      <c r="G754" s="155"/>
      <c r="H754" s="163"/>
      <c r="I754" s="88"/>
      <c r="J754" s="154"/>
      <c r="K7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4" s="156"/>
      <c r="M7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4" s="89"/>
      <c r="O754" s="89"/>
      <c r="P754" s="89"/>
      <c r="Q754" s="145"/>
      <c r="R754" s="146"/>
    </row>
    <row r="755" spans="1:18" x14ac:dyDescent="0.25">
      <c r="A755" s="84"/>
      <c r="B755" s="144"/>
      <c r="C755" s="144"/>
      <c r="D755" s="86"/>
      <c r="E755" s="87"/>
      <c r="F755" s="162" t="str">
        <f t="shared" si="12"/>
        <v/>
      </c>
      <c r="G755" s="155"/>
      <c r="H755" s="163"/>
      <c r="I755" s="88"/>
      <c r="J755" s="154"/>
      <c r="K7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5" s="156"/>
      <c r="M7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5" s="89"/>
      <c r="O755" s="89"/>
      <c r="P755" s="89"/>
      <c r="Q755" s="145"/>
      <c r="R755" s="146"/>
    </row>
    <row r="756" spans="1:18" x14ac:dyDescent="0.25">
      <c r="A756" s="84"/>
      <c r="B756" s="144"/>
      <c r="C756" s="144"/>
      <c r="D756" s="86"/>
      <c r="E756" s="87"/>
      <c r="F756" s="162" t="str">
        <f t="shared" si="12"/>
        <v/>
      </c>
      <c r="G756" s="155"/>
      <c r="H756" s="163"/>
      <c r="I756" s="88"/>
      <c r="J756" s="154"/>
      <c r="K7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6" s="156"/>
      <c r="M7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6" s="89"/>
      <c r="O756" s="89"/>
      <c r="P756" s="89"/>
      <c r="Q756" s="145"/>
      <c r="R756" s="146"/>
    </row>
    <row r="757" spans="1:18" x14ac:dyDescent="0.25">
      <c r="A757" s="84"/>
      <c r="B757" s="144"/>
      <c r="C757" s="144"/>
      <c r="D757" s="86"/>
      <c r="E757" s="87"/>
      <c r="F757" s="162" t="str">
        <f t="shared" si="12"/>
        <v/>
      </c>
      <c r="G757" s="155"/>
      <c r="H757" s="163"/>
      <c r="I757" s="88"/>
      <c r="J757" s="154"/>
      <c r="K7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7" s="156"/>
      <c r="M7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7" s="89"/>
      <c r="O757" s="89"/>
      <c r="P757" s="89"/>
      <c r="Q757" s="145"/>
      <c r="R757" s="146"/>
    </row>
    <row r="758" spans="1:18" x14ac:dyDescent="0.25">
      <c r="A758" s="84"/>
      <c r="B758" s="144"/>
      <c r="C758" s="144"/>
      <c r="D758" s="86"/>
      <c r="E758" s="87"/>
      <c r="F758" s="162" t="str">
        <f t="shared" si="12"/>
        <v/>
      </c>
      <c r="G758" s="155"/>
      <c r="H758" s="163"/>
      <c r="I758" s="88"/>
      <c r="J758" s="154"/>
      <c r="K7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8" s="156"/>
      <c r="M7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8" s="89"/>
      <c r="O758" s="89"/>
      <c r="P758" s="89"/>
      <c r="Q758" s="145"/>
      <c r="R758" s="146"/>
    </row>
    <row r="759" spans="1:18" x14ac:dyDescent="0.25">
      <c r="A759" s="84"/>
      <c r="B759" s="144"/>
      <c r="C759" s="144"/>
      <c r="D759" s="86"/>
      <c r="E759" s="87"/>
      <c r="F759" s="162" t="str">
        <f t="shared" si="12"/>
        <v/>
      </c>
      <c r="G759" s="155"/>
      <c r="H759" s="163"/>
      <c r="I759" s="88"/>
      <c r="J759" s="154"/>
      <c r="K7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59" s="156"/>
      <c r="M7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59" s="89"/>
      <c r="O759" s="89"/>
      <c r="P759" s="89"/>
      <c r="Q759" s="145"/>
      <c r="R759" s="146"/>
    </row>
    <row r="760" spans="1:18" x14ac:dyDescent="0.25">
      <c r="A760" s="84"/>
      <c r="B760" s="144"/>
      <c r="C760" s="144"/>
      <c r="D760" s="86"/>
      <c r="E760" s="87"/>
      <c r="F760" s="162" t="str">
        <f t="shared" si="12"/>
        <v/>
      </c>
      <c r="G760" s="155"/>
      <c r="H760" s="163"/>
      <c r="I760" s="88"/>
      <c r="J760" s="154"/>
      <c r="K7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0" s="156"/>
      <c r="M7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0" s="89"/>
      <c r="O760" s="89"/>
      <c r="P760" s="89"/>
      <c r="Q760" s="145"/>
      <c r="R760" s="146"/>
    </row>
    <row r="761" spans="1:18" x14ac:dyDescent="0.25">
      <c r="A761" s="84"/>
      <c r="B761" s="144"/>
      <c r="C761" s="144"/>
      <c r="D761" s="86"/>
      <c r="E761" s="87"/>
      <c r="F761" s="162" t="str">
        <f t="shared" si="12"/>
        <v/>
      </c>
      <c r="G761" s="155"/>
      <c r="H761" s="163"/>
      <c r="I761" s="88"/>
      <c r="J761" s="154"/>
      <c r="K7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1" s="156"/>
      <c r="M7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1" s="89"/>
      <c r="O761" s="89"/>
      <c r="P761" s="89"/>
      <c r="Q761" s="145"/>
      <c r="R761" s="146"/>
    </row>
    <row r="762" spans="1:18" x14ac:dyDescent="0.25">
      <c r="A762" s="84"/>
      <c r="B762" s="144"/>
      <c r="C762" s="144"/>
      <c r="D762" s="86"/>
      <c r="E762" s="87"/>
      <c r="F762" s="162" t="str">
        <f t="shared" si="12"/>
        <v/>
      </c>
      <c r="G762" s="155"/>
      <c r="H762" s="163"/>
      <c r="I762" s="88"/>
      <c r="J762" s="154"/>
      <c r="K7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2" s="156"/>
      <c r="M7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2" s="89"/>
      <c r="O762" s="89"/>
      <c r="P762" s="89"/>
      <c r="Q762" s="145"/>
      <c r="R762" s="146"/>
    </row>
    <row r="763" spans="1:18" x14ac:dyDescent="0.25">
      <c r="A763" s="84"/>
      <c r="B763" s="144"/>
      <c r="C763" s="144"/>
      <c r="D763" s="86"/>
      <c r="E763" s="87"/>
      <c r="F763" s="162" t="str">
        <f t="shared" si="12"/>
        <v/>
      </c>
      <c r="G763" s="155"/>
      <c r="H763" s="163"/>
      <c r="I763" s="88"/>
      <c r="J763" s="154"/>
      <c r="K7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3" s="156"/>
      <c r="M7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3" s="89"/>
      <c r="O763" s="89"/>
      <c r="P763" s="89"/>
      <c r="Q763" s="145"/>
      <c r="R763" s="146"/>
    </row>
    <row r="764" spans="1:18" x14ac:dyDescent="0.25">
      <c r="A764" s="84"/>
      <c r="B764" s="144"/>
      <c r="C764" s="144"/>
      <c r="D764" s="86"/>
      <c r="E764" s="87"/>
      <c r="F764" s="162" t="str">
        <f t="shared" si="12"/>
        <v/>
      </c>
      <c r="G764" s="155"/>
      <c r="H764" s="163"/>
      <c r="I764" s="88"/>
      <c r="J764" s="154"/>
      <c r="K7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4" s="156"/>
      <c r="M7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4" s="89"/>
      <c r="O764" s="89"/>
      <c r="P764" s="89"/>
      <c r="Q764" s="145"/>
      <c r="R764" s="146"/>
    </row>
    <row r="765" spans="1:18" x14ac:dyDescent="0.25">
      <c r="A765" s="84"/>
      <c r="B765" s="144"/>
      <c r="C765" s="144"/>
      <c r="D765" s="86"/>
      <c r="E765" s="87"/>
      <c r="F765" s="162" t="str">
        <f t="shared" si="12"/>
        <v/>
      </c>
      <c r="G765" s="155"/>
      <c r="H765" s="163"/>
      <c r="I765" s="88"/>
      <c r="J765" s="154"/>
      <c r="K7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5" s="156"/>
      <c r="M7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5" s="89"/>
      <c r="O765" s="89"/>
      <c r="P765" s="89"/>
      <c r="Q765" s="145"/>
      <c r="R765" s="146"/>
    </row>
    <row r="766" spans="1:18" x14ac:dyDescent="0.25">
      <c r="A766" s="84"/>
      <c r="B766" s="144"/>
      <c r="C766" s="144"/>
      <c r="D766" s="86"/>
      <c r="E766" s="87"/>
      <c r="F766" s="162" t="str">
        <f t="shared" si="12"/>
        <v/>
      </c>
      <c r="G766" s="155"/>
      <c r="H766" s="163"/>
      <c r="I766" s="88"/>
      <c r="J766" s="154"/>
      <c r="K7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6" s="156"/>
      <c r="M7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6" s="89"/>
      <c r="O766" s="89"/>
      <c r="P766" s="89"/>
      <c r="Q766" s="145"/>
      <c r="R766" s="146"/>
    </row>
    <row r="767" spans="1:18" x14ac:dyDescent="0.25">
      <c r="A767" s="84"/>
      <c r="B767" s="144"/>
      <c r="C767" s="144"/>
      <c r="D767" s="86"/>
      <c r="E767" s="87"/>
      <c r="F767" s="162" t="str">
        <f t="shared" si="12"/>
        <v/>
      </c>
      <c r="G767" s="155"/>
      <c r="H767" s="163"/>
      <c r="I767" s="88"/>
      <c r="J767" s="154"/>
      <c r="K7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7" s="156"/>
      <c r="M7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7" s="89"/>
      <c r="O767" s="89"/>
      <c r="P767" s="89"/>
      <c r="Q767" s="145"/>
      <c r="R767" s="146"/>
    </row>
    <row r="768" spans="1:18" x14ac:dyDescent="0.25">
      <c r="A768" s="84"/>
      <c r="B768" s="144"/>
      <c r="C768" s="144"/>
      <c r="D768" s="86"/>
      <c r="E768" s="87"/>
      <c r="F768" s="162" t="str">
        <f t="shared" si="12"/>
        <v/>
      </c>
      <c r="G768" s="155"/>
      <c r="H768" s="163"/>
      <c r="I768" s="88"/>
      <c r="J768" s="154"/>
      <c r="K7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8" s="156"/>
      <c r="M7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8" s="89"/>
      <c r="O768" s="89"/>
      <c r="P768" s="89"/>
      <c r="Q768" s="145"/>
      <c r="R768" s="146"/>
    </row>
    <row r="769" spans="1:18" x14ac:dyDescent="0.25">
      <c r="A769" s="84"/>
      <c r="B769" s="144"/>
      <c r="C769" s="144"/>
      <c r="D769" s="86"/>
      <c r="E769" s="87"/>
      <c r="F769" s="162" t="str">
        <f t="shared" si="12"/>
        <v/>
      </c>
      <c r="G769" s="155"/>
      <c r="H769" s="163"/>
      <c r="I769" s="88"/>
      <c r="J769" s="154"/>
      <c r="K7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69" s="156"/>
      <c r="M7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69" s="89"/>
      <c r="O769" s="89"/>
      <c r="P769" s="89"/>
      <c r="Q769" s="145"/>
      <c r="R769" s="146"/>
    </row>
    <row r="770" spans="1:18" x14ac:dyDescent="0.25">
      <c r="A770" s="84"/>
      <c r="B770" s="144"/>
      <c r="C770" s="144"/>
      <c r="D770" s="86"/>
      <c r="E770" s="87"/>
      <c r="F770" s="162" t="str">
        <f t="shared" si="12"/>
        <v/>
      </c>
      <c r="G770" s="155"/>
      <c r="H770" s="163"/>
      <c r="I770" s="88"/>
      <c r="J770" s="154"/>
      <c r="K7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0" s="156"/>
      <c r="M7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0" s="89"/>
      <c r="O770" s="89"/>
      <c r="P770" s="89"/>
      <c r="Q770" s="145"/>
      <c r="R770" s="146"/>
    </row>
    <row r="771" spans="1:18" x14ac:dyDescent="0.25">
      <c r="A771" s="84"/>
      <c r="B771" s="144"/>
      <c r="C771" s="144"/>
      <c r="D771" s="86"/>
      <c r="E771" s="87"/>
      <c r="F771" s="162" t="str">
        <f t="shared" si="12"/>
        <v/>
      </c>
      <c r="G771" s="155"/>
      <c r="H771" s="163"/>
      <c r="I771" s="88"/>
      <c r="J771" s="154"/>
      <c r="K7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1" s="156"/>
      <c r="M7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1" s="89"/>
      <c r="O771" s="89"/>
      <c r="P771" s="89"/>
      <c r="Q771" s="145"/>
      <c r="R771" s="146"/>
    </row>
    <row r="772" spans="1:18" x14ac:dyDescent="0.25">
      <c r="A772" s="84"/>
      <c r="B772" s="144"/>
      <c r="C772" s="144"/>
      <c r="D772" s="86"/>
      <c r="E772" s="87"/>
      <c r="F772" s="162" t="str">
        <f t="shared" si="12"/>
        <v/>
      </c>
      <c r="G772" s="155"/>
      <c r="H772" s="163"/>
      <c r="I772" s="88"/>
      <c r="J772" s="154"/>
      <c r="K7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2" s="156"/>
      <c r="M7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2" s="89"/>
      <c r="O772" s="89"/>
      <c r="P772" s="89"/>
      <c r="Q772" s="145"/>
      <c r="R772" s="146"/>
    </row>
    <row r="773" spans="1:18" x14ac:dyDescent="0.25">
      <c r="A773" s="84"/>
      <c r="B773" s="144"/>
      <c r="C773" s="144"/>
      <c r="D773" s="86"/>
      <c r="E773" s="87"/>
      <c r="F773" s="162" t="str">
        <f t="shared" si="12"/>
        <v/>
      </c>
      <c r="G773" s="155"/>
      <c r="H773" s="163"/>
      <c r="I773" s="88"/>
      <c r="J773" s="154"/>
      <c r="K7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3" s="156"/>
      <c r="M7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3" s="89"/>
      <c r="O773" s="89"/>
      <c r="P773" s="89"/>
      <c r="Q773" s="145"/>
      <c r="R773" s="146"/>
    </row>
    <row r="774" spans="1:18" x14ac:dyDescent="0.25">
      <c r="A774" s="84"/>
      <c r="B774" s="144"/>
      <c r="C774" s="144"/>
      <c r="D774" s="86"/>
      <c r="E774" s="87"/>
      <c r="F774" s="162" t="str">
        <f t="shared" si="12"/>
        <v/>
      </c>
      <c r="G774" s="155"/>
      <c r="H774" s="163"/>
      <c r="I774" s="88"/>
      <c r="J774" s="154"/>
      <c r="K7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4" s="156"/>
      <c r="M7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4" s="89"/>
      <c r="O774" s="89"/>
      <c r="P774" s="89"/>
      <c r="Q774" s="145"/>
      <c r="R774" s="146"/>
    </row>
    <row r="775" spans="1:18" x14ac:dyDescent="0.25">
      <c r="A775" s="84"/>
      <c r="B775" s="144"/>
      <c r="C775" s="144"/>
      <c r="D775" s="86"/>
      <c r="E775" s="87"/>
      <c r="F775" s="162" t="str">
        <f t="shared" si="12"/>
        <v/>
      </c>
      <c r="G775" s="155"/>
      <c r="H775" s="163"/>
      <c r="I775" s="88"/>
      <c r="J775" s="154"/>
      <c r="K7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5" s="156"/>
      <c r="M7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5" s="89"/>
      <c r="O775" s="89"/>
      <c r="P775" s="89"/>
      <c r="Q775" s="145"/>
      <c r="R775" s="146"/>
    </row>
    <row r="776" spans="1:18" x14ac:dyDescent="0.25">
      <c r="A776" s="84"/>
      <c r="B776" s="144"/>
      <c r="C776" s="144"/>
      <c r="D776" s="86"/>
      <c r="E776" s="87"/>
      <c r="F776" s="162" t="str">
        <f t="shared" si="12"/>
        <v/>
      </c>
      <c r="G776" s="155"/>
      <c r="H776" s="163"/>
      <c r="I776" s="88"/>
      <c r="J776" s="154"/>
      <c r="K7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6" s="156"/>
      <c r="M7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6" s="89"/>
      <c r="O776" s="89"/>
      <c r="P776" s="89"/>
      <c r="Q776" s="145"/>
      <c r="R776" s="146"/>
    </row>
    <row r="777" spans="1:18" x14ac:dyDescent="0.25">
      <c r="A777" s="84"/>
      <c r="B777" s="144"/>
      <c r="C777" s="144"/>
      <c r="D777" s="86"/>
      <c r="E777" s="87"/>
      <c r="F777" s="162" t="str">
        <f t="shared" si="12"/>
        <v/>
      </c>
      <c r="G777" s="155"/>
      <c r="H777" s="163"/>
      <c r="I777" s="88"/>
      <c r="J777" s="154"/>
      <c r="K7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7" s="156"/>
      <c r="M7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7" s="89"/>
      <c r="O777" s="89"/>
      <c r="P777" s="89"/>
      <c r="Q777" s="145"/>
      <c r="R777" s="146"/>
    </row>
    <row r="778" spans="1:18" x14ac:dyDescent="0.25">
      <c r="A778" s="84"/>
      <c r="B778" s="144"/>
      <c r="C778" s="144"/>
      <c r="D778" s="86"/>
      <c r="E778" s="87"/>
      <c r="F778" s="162" t="str">
        <f t="shared" si="12"/>
        <v/>
      </c>
      <c r="G778" s="155"/>
      <c r="H778" s="163"/>
      <c r="I778" s="88"/>
      <c r="J778" s="154"/>
      <c r="K7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8" s="156"/>
      <c r="M7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8" s="89"/>
      <c r="O778" s="89"/>
      <c r="P778" s="89"/>
      <c r="Q778" s="145"/>
      <c r="R778" s="146"/>
    </row>
    <row r="779" spans="1:18" x14ac:dyDescent="0.25">
      <c r="A779" s="84"/>
      <c r="B779" s="144"/>
      <c r="C779" s="144"/>
      <c r="D779" s="86"/>
      <c r="E779" s="87"/>
      <c r="F779" s="162" t="str">
        <f t="shared" si="12"/>
        <v/>
      </c>
      <c r="G779" s="155"/>
      <c r="H779" s="163"/>
      <c r="I779" s="88"/>
      <c r="J779" s="154"/>
      <c r="K7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79" s="156"/>
      <c r="M7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79" s="89"/>
      <c r="O779" s="89"/>
      <c r="P779" s="89"/>
      <c r="Q779" s="145"/>
      <c r="R779" s="146"/>
    </row>
    <row r="780" spans="1:18" x14ac:dyDescent="0.25">
      <c r="A780" s="84"/>
      <c r="B780" s="144"/>
      <c r="C780" s="144"/>
      <c r="D780" s="86"/>
      <c r="E780" s="87"/>
      <c r="F780" s="162" t="str">
        <f t="shared" si="12"/>
        <v/>
      </c>
      <c r="G780" s="155"/>
      <c r="H780" s="163"/>
      <c r="I780" s="88"/>
      <c r="J780" s="154"/>
      <c r="K7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0" s="156"/>
      <c r="M7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0" s="89"/>
      <c r="O780" s="89"/>
      <c r="P780" s="89"/>
      <c r="Q780" s="145"/>
      <c r="R780" s="146"/>
    </row>
    <row r="781" spans="1:18" x14ac:dyDescent="0.25">
      <c r="A781" s="84"/>
      <c r="B781" s="144"/>
      <c r="C781" s="144"/>
      <c r="D781" s="86"/>
      <c r="E781" s="87"/>
      <c r="F781" s="162" t="str">
        <f t="shared" si="12"/>
        <v/>
      </c>
      <c r="G781" s="155"/>
      <c r="H781" s="163"/>
      <c r="I781" s="88"/>
      <c r="J781" s="154"/>
      <c r="K7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1" s="156"/>
      <c r="M7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1" s="89"/>
      <c r="O781" s="89"/>
      <c r="P781" s="89"/>
      <c r="Q781" s="145"/>
      <c r="R781" s="146"/>
    </row>
    <row r="782" spans="1:18" x14ac:dyDescent="0.25">
      <c r="A782" s="84"/>
      <c r="B782" s="144"/>
      <c r="C782" s="144"/>
      <c r="D782" s="86"/>
      <c r="E782" s="87"/>
      <c r="F782" s="162" t="str">
        <f t="shared" si="12"/>
        <v/>
      </c>
      <c r="G782" s="155"/>
      <c r="H782" s="163"/>
      <c r="I782" s="88"/>
      <c r="J782" s="154"/>
      <c r="K7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2" s="156"/>
      <c r="M7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2" s="89"/>
      <c r="O782" s="89"/>
      <c r="P782" s="89"/>
      <c r="Q782" s="145"/>
      <c r="R782" s="146"/>
    </row>
    <row r="783" spans="1:18" x14ac:dyDescent="0.25">
      <c r="A783" s="84"/>
      <c r="B783" s="144"/>
      <c r="C783" s="144"/>
      <c r="D783" s="86"/>
      <c r="E783" s="87"/>
      <c r="F783" s="162" t="str">
        <f t="shared" si="12"/>
        <v/>
      </c>
      <c r="G783" s="155"/>
      <c r="H783" s="163"/>
      <c r="I783" s="88"/>
      <c r="J783" s="154"/>
      <c r="K7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3" s="156"/>
      <c r="M7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3" s="89"/>
      <c r="O783" s="89"/>
      <c r="P783" s="89"/>
      <c r="Q783" s="145"/>
      <c r="R783" s="146"/>
    </row>
    <row r="784" spans="1:18" x14ac:dyDescent="0.25">
      <c r="A784" s="84"/>
      <c r="B784" s="144"/>
      <c r="C784" s="144"/>
      <c r="D784" s="86"/>
      <c r="E784" s="87"/>
      <c r="F784" s="162" t="str">
        <f t="shared" si="12"/>
        <v/>
      </c>
      <c r="G784" s="155"/>
      <c r="H784" s="163"/>
      <c r="I784" s="88"/>
      <c r="J784" s="154"/>
      <c r="K7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4" s="156"/>
      <c r="M7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4" s="89"/>
      <c r="O784" s="89"/>
      <c r="P784" s="89"/>
      <c r="Q784" s="145"/>
      <c r="R784" s="146"/>
    </row>
    <row r="785" spans="1:18" x14ac:dyDescent="0.25">
      <c r="A785" s="84"/>
      <c r="B785" s="144"/>
      <c r="C785" s="144"/>
      <c r="D785" s="86"/>
      <c r="E785" s="87"/>
      <c r="F785" s="162" t="str">
        <f t="shared" si="12"/>
        <v/>
      </c>
      <c r="G785" s="155"/>
      <c r="H785" s="163"/>
      <c r="I785" s="88"/>
      <c r="J785" s="154"/>
      <c r="K7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5" s="156"/>
      <c r="M7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5" s="89"/>
      <c r="O785" s="89"/>
      <c r="P785" s="89"/>
      <c r="Q785" s="145"/>
      <c r="R785" s="146"/>
    </row>
    <row r="786" spans="1:18" x14ac:dyDescent="0.25">
      <c r="A786" s="84"/>
      <c r="B786" s="144"/>
      <c r="C786" s="144"/>
      <c r="D786" s="86"/>
      <c r="E786" s="87"/>
      <c r="F786" s="162" t="str">
        <f t="shared" si="12"/>
        <v/>
      </c>
      <c r="G786" s="155"/>
      <c r="H786" s="163"/>
      <c r="I786" s="88"/>
      <c r="J786" s="154"/>
      <c r="K7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6" s="156"/>
      <c r="M7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6" s="89"/>
      <c r="O786" s="89"/>
      <c r="P786" s="89"/>
      <c r="Q786" s="145"/>
      <c r="R786" s="146"/>
    </row>
    <row r="787" spans="1:18" x14ac:dyDescent="0.25">
      <c r="A787" s="84"/>
      <c r="B787" s="144"/>
      <c r="C787" s="144"/>
      <c r="D787" s="86"/>
      <c r="E787" s="87"/>
      <c r="F787" s="162" t="str">
        <f t="shared" si="12"/>
        <v/>
      </c>
      <c r="G787" s="155"/>
      <c r="H787" s="163"/>
      <c r="I787" s="88"/>
      <c r="J787" s="154"/>
      <c r="K7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7" s="156"/>
      <c r="M7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7" s="89"/>
      <c r="O787" s="89"/>
      <c r="P787" s="89"/>
      <c r="Q787" s="145"/>
      <c r="R787" s="146"/>
    </row>
    <row r="788" spans="1:18" x14ac:dyDescent="0.25">
      <c r="A788" s="84"/>
      <c r="B788" s="144"/>
      <c r="C788" s="144"/>
      <c r="D788" s="86"/>
      <c r="E788" s="87"/>
      <c r="F788" s="162" t="str">
        <f t="shared" si="12"/>
        <v/>
      </c>
      <c r="G788" s="155"/>
      <c r="H788" s="163"/>
      <c r="I788" s="88"/>
      <c r="J788" s="154"/>
      <c r="K7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8" s="156"/>
      <c r="M7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8" s="89"/>
      <c r="O788" s="89"/>
      <c r="P788" s="89"/>
      <c r="Q788" s="145"/>
      <c r="R788" s="146"/>
    </row>
    <row r="789" spans="1:18" x14ac:dyDescent="0.25">
      <c r="A789" s="84"/>
      <c r="B789" s="144"/>
      <c r="C789" s="144"/>
      <c r="D789" s="86"/>
      <c r="E789" s="87"/>
      <c r="F789" s="162" t="str">
        <f t="shared" si="12"/>
        <v/>
      </c>
      <c r="G789" s="155"/>
      <c r="H789" s="163"/>
      <c r="I789" s="88"/>
      <c r="J789" s="154"/>
      <c r="K7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89" s="156"/>
      <c r="M7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89" s="89"/>
      <c r="O789" s="89"/>
      <c r="P789" s="89"/>
      <c r="Q789" s="145"/>
      <c r="R789" s="146"/>
    </row>
    <row r="790" spans="1:18" x14ac:dyDescent="0.25">
      <c r="A790" s="84"/>
      <c r="B790" s="144"/>
      <c r="C790" s="144"/>
      <c r="D790" s="86"/>
      <c r="E790" s="87"/>
      <c r="F790" s="162" t="str">
        <f t="shared" ref="F790:F853" si="13">IF(OR(ISBLANK(E790),ISERROR($B$14),ISERROR($B$15))=FALSE,E790+(E790*$B$14+$B$15),"")</f>
        <v/>
      </c>
      <c r="G790" s="155"/>
      <c r="H790" s="163"/>
      <c r="I790" s="88"/>
      <c r="J790" s="154"/>
      <c r="K7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0" s="156"/>
      <c r="M7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0" s="89"/>
      <c r="O790" s="89"/>
      <c r="P790" s="89"/>
      <c r="Q790" s="145"/>
      <c r="R790" s="146"/>
    </row>
    <row r="791" spans="1:18" x14ac:dyDescent="0.25">
      <c r="A791" s="84"/>
      <c r="B791" s="144"/>
      <c r="C791" s="144"/>
      <c r="D791" s="86"/>
      <c r="E791" s="87"/>
      <c r="F791" s="162" t="str">
        <f t="shared" si="13"/>
        <v/>
      </c>
      <c r="G791" s="155"/>
      <c r="H791" s="163"/>
      <c r="I791" s="88"/>
      <c r="J791" s="154"/>
      <c r="K7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1" s="156"/>
      <c r="M7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1" s="89"/>
      <c r="O791" s="89"/>
      <c r="P791" s="89"/>
      <c r="Q791" s="145"/>
      <c r="R791" s="146"/>
    </row>
    <row r="792" spans="1:18" x14ac:dyDescent="0.25">
      <c r="A792" s="84"/>
      <c r="B792" s="144"/>
      <c r="C792" s="144"/>
      <c r="D792" s="86"/>
      <c r="E792" s="87"/>
      <c r="F792" s="162" t="str">
        <f t="shared" si="13"/>
        <v/>
      </c>
      <c r="G792" s="155"/>
      <c r="H792" s="163"/>
      <c r="I792" s="88"/>
      <c r="J792" s="154"/>
      <c r="K7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2" s="156"/>
      <c r="M7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2" s="89"/>
      <c r="O792" s="89"/>
      <c r="P792" s="89"/>
      <c r="Q792" s="145"/>
      <c r="R792" s="146"/>
    </row>
    <row r="793" spans="1:18" x14ac:dyDescent="0.25">
      <c r="A793" s="84"/>
      <c r="B793" s="144"/>
      <c r="C793" s="144"/>
      <c r="D793" s="86"/>
      <c r="E793" s="87"/>
      <c r="F793" s="162" t="str">
        <f t="shared" si="13"/>
        <v/>
      </c>
      <c r="G793" s="155"/>
      <c r="H793" s="163"/>
      <c r="I793" s="88"/>
      <c r="J793" s="154"/>
      <c r="K7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3" s="156"/>
      <c r="M7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3" s="89"/>
      <c r="O793" s="89"/>
      <c r="P793" s="89"/>
      <c r="Q793" s="145"/>
      <c r="R793" s="146"/>
    </row>
    <row r="794" spans="1:18" x14ac:dyDescent="0.25">
      <c r="A794" s="84"/>
      <c r="B794" s="144"/>
      <c r="C794" s="144"/>
      <c r="D794" s="86"/>
      <c r="E794" s="87"/>
      <c r="F794" s="162" t="str">
        <f t="shared" si="13"/>
        <v/>
      </c>
      <c r="G794" s="155"/>
      <c r="H794" s="163"/>
      <c r="I794" s="88"/>
      <c r="J794" s="154"/>
      <c r="K7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4" s="156"/>
      <c r="M7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4" s="89"/>
      <c r="O794" s="89"/>
      <c r="P794" s="89"/>
      <c r="Q794" s="145"/>
      <c r="R794" s="146"/>
    </row>
    <row r="795" spans="1:18" x14ac:dyDescent="0.25">
      <c r="A795" s="84"/>
      <c r="B795" s="144"/>
      <c r="C795" s="144"/>
      <c r="D795" s="86"/>
      <c r="E795" s="87"/>
      <c r="F795" s="162" t="str">
        <f t="shared" si="13"/>
        <v/>
      </c>
      <c r="G795" s="155"/>
      <c r="H795" s="163"/>
      <c r="I795" s="88"/>
      <c r="J795" s="154"/>
      <c r="K7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5" s="156"/>
      <c r="M7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5" s="89"/>
      <c r="O795" s="89"/>
      <c r="P795" s="89"/>
      <c r="Q795" s="145"/>
      <c r="R795" s="146"/>
    </row>
    <row r="796" spans="1:18" x14ac:dyDescent="0.25">
      <c r="A796" s="84"/>
      <c r="B796" s="144"/>
      <c r="C796" s="144"/>
      <c r="D796" s="86"/>
      <c r="E796" s="87"/>
      <c r="F796" s="162" t="str">
        <f t="shared" si="13"/>
        <v/>
      </c>
      <c r="G796" s="155"/>
      <c r="H796" s="163"/>
      <c r="I796" s="88"/>
      <c r="J796" s="154"/>
      <c r="K7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6" s="156"/>
      <c r="M7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6" s="89"/>
      <c r="O796" s="89"/>
      <c r="P796" s="89"/>
      <c r="Q796" s="145"/>
      <c r="R796" s="146"/>
    </row>
    <row r="797" spans="1:18" x14ac:dyDescent="0.25">
      <c r="A797" s="84"/>
      <c r="B797" s="144"/>
      <c r="C797" s="144"/>
      <c r="D797" s="86"/>
      <c r="E797" s="87"/>
      <c r="F797" s="162" t="str">
        <f t="shared" si="13"/>
        <v/>
      </c>
      <c r="G797" s="155"/>
      <c r="H797" s="163"/>
      <c r="I797" s="88"/>
      <c r="J797" s="154"/>
      <c r="K7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7" s="156"/>
      <c r="M7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7" s="89"/>
      <c r="O797" s="89"/>
      <c r="P797" s="89"/>
      <c r="Q797" s="145"/>
      <c r="R797" s="146"/>
    </row>
    <row r="798" spans="1:18" x14ac:dyDescent="0.25">
      <c r="A798" s="84"/>
      <c r="B798" s="144"/>
      <c r="C798" s="144"/>
      <c r="D798" s="86"/>
      <c r="E798" s="87"/>
      <c r="F798" s="162" t="str">
        <f t="shared" si="13"/>
        <v/>
      </c>
      <c r="G798" s="155"/>
      <c r="H798" s="163"/>
      <c r="I798" s="88"/>
      <c r="J798" s="154"/>
      <c r="K7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8" s="156"/>
      <c r="M7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8" s="89"/>
      <c r="O798" s="89"/>
      <c r="P798" s="89"/>
      <c r="Q798" s="145"/>
      <c r="R798" s="146"/>
    </row>
    <row r="799" spans="1:18" x14ac:dyDescent="0.25">
      <c r="A799" s="84"/>
      <c r="B799" s="144"/>
      <c r="C799" s="144"/>
      <c r="D799" s="86"/>
      <c r="E799" s="87"/>
      <c r="F799" s="162" t="str">
        <f t="shared" si="13"/>
        <v/>
      </c>
      <c r="G799" s="155"/>
      <c r="H799" s="163"/>
      <c r="I799" s="88"/>
      <c r="J799" s="154"/>
      <c r="K7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799" s="156"/>
      <c r="M7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799" s="89"/>
      <c r="O799" s="89"/>
      <c r="P799" s="89"/>
      <c r="Q799" s="145"/>
      <c r="R799" s="146"/>
    </row>
    <row r="800" spans="1:18" x14ac:dyDescent="0.25">
      <c r="A800" s="84"/>
      <c r="B800" s="144"/>
      <c r="C800" s="144"/>
      <c r="D800" s="86"/>
      <c r="E800" s="87"/>
      <c r="F800" s="162" t="str">
        <f t="shared" si="13"/>
        <v/>
      </c>
      <c r="G800" s="155"/>
      <c r="H800" s="163"/>
      <c r="I800" s="88"/>
      <c r="J800" s="154"/>
      <c r="K8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0" s="156"/>
      <c r="M8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0" s="89"/>
      <c r="O800" s="89"/>
      <c r="P800" s="89"/>
      <c r="Q800" s="145"/>
      <c r="R800" s="146"/>
    </row>
    <row r="801" spans="1:18" x14ac:dyDescent="0.25">
      <c r="A801" s="84"/>
      <c r="B801" s="144"/>
      <c r="C801" s="144"/>
      <c r="D801" s="86"/>
      <c r="E801" s="87"/>
      <c r="F801" s="162" t="str">
        <f t="shared" si="13"/>
        <v/>
      </c>
      <c r="G801" s="155"/>
      <c r="H801" s="163"/>
      <c r="I801" s="88"/>
      <c r="J801" s="154"/>
      <c r="K8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1" s="156"/>
      <c r="M8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1" s="89"/>
      <c r="O801" s="89"/>
      <c r="P801" s="89"/>
      <c r="Q801" s="145"/>
      <c r="R801" s="146"/>
    </row>
    <row r="802" spans="1:18" x14ac:dyDescent="0.25">
      <c r="A802" s="84"/>
      <c r="B802" s="144"/>
      <c r="C802" s="144"/>
      <c r="D802" s="86"/>
      <c r="E802" s="87"/>
      <c r="F802" s="162" t="str">
        <f t="shared" si="13"/>
        <v/>
      </c>
      <c r="G802" s="155"/>
      <c r="H802" s="163"/>
      <c r="I802" s="88"/>
      <c r="J802" s="154"/>
      <c r="K8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2" s="156"/>
      <c r="M8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2" s="89"/>
      <c r="O802" s="89"/>
      <c r="P802" s="89"/>
      <c r="Q802" s="145"/>
      <c r="R802" s="146"/>
    </row>
    <row r="803" spans="1:18" x14ac:dyDescent="0.25">
      <c r="A803" s="84"/>
      <c r="B803" s="144"/>
      <c r="C803" s="144"/>
      <c r="D803" s="86"/>
      <c r="E803" s="87"/>
      <c r="F803" s="162" t="str">
        <f t="shared" si="13"/>
        <v/>
      </c>
      <c r="G803" s="155"/>
      <c r="H803" s="163"/>
      <c r="I803" s="88"/>
      <c r="J803" s="154"/>
      <c r="K8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3" s="156"/>
      <c r="M8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3" s="89"/>
      <c r="O803" s="89"/>
      <c r="P803" s="89"/>
      <c r="Q803" s="145"/>
      <c r="R803" s="146"/>
    </row>
    <row r="804" spans="1:18" x14ac:dyDescent="0.25">
      <c r="A804" s="84"/>
      <c r="B804" s="144"/>
      <c r="C804" s="144"/>
      <c r="D804" s="86"/>
      <c r="E804" s="87"/>
      <c r="F804" s="162" t="str">
        <f t="shared" si="13"/>
        <v/>
      </c>
      <c r="G804" s="155"/>
      <c r="H804" s="163"/>
      <c r="I804" s="88"/>
      <c r="J804" s="154"/>
      <c r="K8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4" s="156"/>
      <c r="M8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4" s="89"/>
      <c r="O804" s="89"/>
      <c r="P804" s="89"/>
      <c r="Q804" s="145"/>
      <c r="R804" s="146"/>
    </row>
    <row r="805" spans="1:18" x14ac:dyDescent="0.25">
      <c r="A805" s="84"/>
      <c r="B805" s="144"/>
      <c r="C805" s="144"/>
      <c r="D805" s="86"/>
      <c r="E805" s="87"/>
      <c r="F805" s="162" t="str">
        <f t="shared" si="13"/>
        <v/>
      </c>
      <c r="G805" s="155"/>
      <c r="H805" s="163"/>
      <c r="I805" s="88"/>
      <c r="J805" s="154"/>
      <c r="K8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5" s="156"/>
      <c r="M8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5" s="89"/>
      <c r="O805" s="89"/>
      <c r="P805" s="89"/>
      <c r="Q805" s="145"/>
      <c r="R805" s="146"/>
    </row>
    <row r="806" spans="1:18" x14ac:dyDescent="0.25">
      <c r="A806" s="84"/>
      <c r="B806" s="144"/>
      <c r="C806" s="144"/>
      <c r="D806" s="86"/>
      <c r="E806" s="87"/>
      <c r="F806" s="162" t="str">
        <f t="shared" si="13"/>
        <v/>
      </c>
      <c r="G806" s="155"/>
      <c r="H806" s="163"/>
      <c r="I806" s="88"/>
      <c r="J806" s="154"/>
      <c r="K8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6" s="156"/>
      <c r="M8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6" s="89"/>
      <c r="O806" s="89"/>
      <c r="P806" s="89"/>
      <c r="Q806" s="145"/>
      <c r="R806" s="146"/>
    </row>
    <row r="807" spans="1:18" x14ac:dyDescent="0.25">
      <c r="A807" s="84"/>
      <c r="B807" s="144"/>
      <c r="C807" s="144"/>
      <c r="D807" s="86"/>
      <c r="E807" s="87"/>
      <c r="F807" s="162" t="str">
        <f t="shared" si="13"/>
        <v/>
      </c>
      <c r="G807" s="155"/>
      <c r="H807" s="163"/>
      <c r="I807" s="88"/>
      <c r="J807" s="154"/>
      <c r="K8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7" s="156"/>
      <c r="M8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7" s="89"/>
      <c r="O807" s="89"/>
      <c r="P807" s="89"/>
      <c r="Q807" s="145"/>
      <c r="R807" s="146"/>
    </row>
    <row r="808" spans="1:18" x14ac:dyDescent="0.25">
      <c r="A808" s="84"/>
      <c r="B808" s="144"/>
      <c r="C808" s="144"/>
      <c r="D808" s="86"/>
      <c r="E808" s="87"/>
      <c r="F808" s="162" t="str">
        <f t="shared" si="13"/>
        <v/>
      </c>
      <c r="G808" s="155"/>
      <c r="H808" s="163"/>
      <c r="I808" s="88"/>
      <c r="J808" s="154"/>
      <c r="K8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8" s="156"/>
      <c r="M8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8" s="89"/>
      <c r="O808" s="89"/>
      <c r="P808" s="89"/>
      <c r="Q808" s="145"/>
      <c r="R808" s="146"/>
    </row>
    <row r="809" spans="1:18" x14ac:dyDescent="0.25">
      <c r="A809" s="84"/>
      <c r="B809" s="144"/>
      <c r="C809" s="144"/>
      <c r="D809" s="86"/>
      <c r="E809" s="87"/>
      <c r="F809" s="162" t="str">
        <f t="shared" si="13"/>
        <v/>
      </c>
      <c r="G809" s="155"/>
      <c r="H809" s="163"/>
      <c r="I809" s="88"/>
      <c r="J809" s="154"/>
      <c r="K8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09" s="156"/>
      <c r="M8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09" s="89"/>
      <c r="O809" s="89"/>
      <c r="P809" s="89"/>
      <c r="Q809" s="145"/>
      <c r="R809" s="146"/>
    </row>
    <row r="810" spans="1:18" x14ac:dyDescent="0.25">
      <c r="A810" s="84"/>
      <c r="B810" s="144"/>
      <c r="C810" s="144"/>
      <c r="D810" s="86"/>
      <c r="E810" s="87"/>
      <c r="F810" s="162" t="str">
        <f t="shared" si="13"/>
        <v/>
      </c>
      <c r="G810" s="155"/>
      <c r="H810" s="163"/>
      <c r="I810" s="88"/>
      <c r="J810" s="154"/>
      <c r="K8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0" s="156"/>
      <c r="M8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0" s="89"/>
      <c r="O810" s="89"/>
      <c r="P810" s="89"/>
      <c r="Q810" s="145"/>
      <c r="R810" s="146"/>
    </row>
    <row r="811" spans="1:18" x14ac:dyDescent="0.25">
      <c r="A811" s="84"/>
      <c r="B811" s="144"/>
      <c r="C811" s="144"/>
      <c r="D811" s="86"/>
      <c r="E811" s="87"/>
      <c r="F811" s="162" t="str">
        <f t="shared" si="13"/>
        <v/>
      </c>
      <c r="G811" s="155"/>
      <c r="H811" s="163"/>
      <c r="I811" s="88"/>
      <c r="J811" s="154"/>
      <c r="K8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1" s="156"/>
      <c r="M8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1" s="89"/>
      <c r="O811" s="89"/>
      <c r="P811" s="89"/>
      <c r="Q811" s="145"/>
      <c r="R811" s="146"/>
    </row>
    <row r="812" spans="1:18" x14ac:dyDescent="0.25">
      <c r="A812" s="84"/>
      <c r="B812" s="144"/>
      <c r="C812" s="144"/>
      <c r="D812" s="86"/>
      <c r="E812" s="87"/>
      <c r="F812" s="162" t="str">
        <f t="shared" si="13"/>
        <v/>
      </c>
      <c r="G812" s="155"/>
      <c r="H812" s="163"/>
      <c r="I812" s="88"/>
      <c r="J812" s="154"/>
      <c r="K8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2" s="156"/>
      <c r="M8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2" s="89"/>
      <c r="O812" s="89"/>
      <c r="P812" s="89"/>
      <c r="Q812" s="145"/>
      <c r="R812" s="146"/>
    </row>
    <row r="813" spans="1:18" x14ac:dyDescent="0.25">
      <c r="A813" s="84"/>
      <c r="B813" s="144"/>
      <c r="C813" s="144"/>
      <c r="D813" s="86"/>
      <c r="E813" s="87"/>
      <c r="F813" s="162" t="str">
        <f t="shared" si="13"/>
        <v/>
      </c>
      <c r="G813" s="155"/>
      <c r="H813" s="163"/>
      <c r="I813" s="88"/>
      <c r="J813" s="154"/>
      <c r="K8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3" s="156"/>
      <c r="M8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3" s="89"/>
      <c r="O813" s="89"/>
      <c r="P813" s="89"/>
      <c r="Q813" s="145"/>
      <c r="R813" s="146"/>
    </row>
    <row r="814" spans="1:18" x14ac:dyDescent="0.25">
      <c r="A814" s="84"/>
      <c r="B814" s="144"/>
      <c r="C814" s="144"/>
      <c r="D814" s="86"/>
      <c r="E814" s="87"/>
      <c r="F814" s="162" t="str">
        <f t="shared" si="13"/>
        <v/>
      </c>
      <c r="G814" s="155"/>
      <c r="H814" s="163"/>
      <c r="I814" s="88"/>
      <c r="J814" s="154"/>
      <c r="K8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4" s="156"/>
      <c r="M8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4" s="89"/>
      <c r="O814" s="89"/>
      <c r="P814" s="89"/>
      <c r="Q814" s="145"/>
      <c r="R814" s="146"/>
    </row>
    <row r="815" spans="1:18" x14ac:dyDescent="0.25">
      <c r="A815" s="84"/>
      <c r="B815" s="144"/>
      <c r="C815" s="144"/>
      <c r="D815" s="86"/>
      <c r="E815" s="87"/>
      <c r="F815" s="162" t="str">
        <f t="shared" si="13"/>
        <v/>
      </c>
      <c r="G815" s="155"/>
      <c r="H815" s="163"/>
      <c r="I815" s="88"/>
      <c r="J815" s="154"/>
      <c r="K8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5" s="156"/>
      <c r="M8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5" s="89"/>
      <c r="O815" s="89"/>
      <c r="P815" s="89"/>
      <c r="Q815" s="145"/>
      <c r="R815" s="146"/>
    </row>
    <row r="816" spans="1:18" x14ac:dyDescent="0.25">
      <c r="A816" s="84"/>
      <c r="B816" s="144"/>
      <c r="C816" s="144"/>
      <c r="D816" s="86"/>
      <c r="E816" s="87"/>
      <c r="F816" s="162" t="str">
        <f t="shared" si="13"/>
        <v/>
      </c>
      <c r="G816" s="155"/>
      <c r="H816" s="163"/>
      <c r="I816" s="88"/>
      <c r="J816" s="154"/>
      <c r="K8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6" s="156"/>
      <c r="M8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6" s="89"/>
      <c r="O816" s="89"/>
      <c r="P816" s="89"/>
      <c r="Q816" s="145"/>
      <c r="R816" s="146"/>
    </row>
    <row r="817" spans="1:18" x14ac:dyDescent="0.25">
      <c r="A817" s="84"/>
      <c r="B817" s="144"/>
      <c r="C817" s="144"/>
      <c r="D817" s="86"/>
      <c r="E817" s="87"/>
      <c r="F817" s="162" t="str">
        <f t="shared" si="13"/>
        <v/>
      </c>
      <c r="G817" s="155"/>
      <c r="H817" s="163"/>
      <c r="I817" s="88"/>
      <c r="J817" s="154"/>
      <c r="K8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7" s="156"/>
      <c r="M8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7" s="89"/>
      <c r="O817" s="89"/>
      <c r="P817" s="89"/>
      <c r="Q817" s="145"/>
      <c r="R817" s="146"/>
    </row>
    <row r="818" spans="1:18" x14ac:dyDescent="0.25">
      <c r="A818" s="84"/>
      <c r="B818" s="144"/>
      <c r="C818" s="144"/>
      <c r="D818" s="86"/>
      <c r="E818" s="87"/>
      <c r="F818" s="162" t="str">
        <f t="shared" si="13"/>
        <v/>
      </c>
      <c r="G818" s="155"/>
      <c r="H818" s="163"/>
      <c r="I818" s="88"/>
      <c r="J818" s="154"/>
      <c r="K8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8" s="156"/>
      <c r="M8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8" s="89"/>
      <c r="O818" s="89"/>
      <c r="P818" s="89"/>
      <c r="Q818" s="145"/>
      <c r="R818" s="146"/>
    </row>
    <row r="819" spans="1:18" x14ac:dyDescent="0.25">
      <c r="A819" s="84"/>
      <c r="B819" s="144"/>
      <c r="C819" s="144"/>
      <c r="D819" s="86"/>
      <c r="E819" s="87"/>
      <c r="F819" s="162" t="str">
        <f t="shared" si="13"/>
        <v/>
      </c>
      <c r="G819" s="155"/>
      <c r="H819" s="163"/>
      <c r="I819" s="88"/>
      <c r="J819" s="154"/>
      <c r="K8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19" s="156"/>
      <c r="M8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19" s="89"/>
      <c r="O819" s="89"/>
      <c r="P819" s="89"/>
      <c r="Q819" s="145"/>
      <c r="R819" s="146"/>
    </row>
    <row r="820" spans="1:18" x14ac:dyDescent="0.25">
      <c r="A820" s="84"/>
      <c r="B820" s="144"/>
      <c r="C820" s="144"/>
      <c r="D820" s="86"/>
      <c r="E820" s="87"/>
      <c r="F820" s="162" t="str">
        <f t="shared" si="13"/>
        <v/>
      </c>
      <c r="G820" s="155"/>
      <c r="H820" s="163"/>
      <c r="I820" s="88"/>
      <c r="J820" s="154"/>
      <c r="K8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0" s="156"/>
      <c r="M8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0" s="89"/>
      <c r="O820" s="89"/>
      <c r="P820" s="89"/>
      <c r="Q820" s="145"/>
      <c r="R820" s="146"/>
    </row>
    <row r="821" spans="1:18" x14ac:dyDescent="0.25">
      <c r="A821" s="84"/>
      <c r="B821" s="144"/>
      <c r="C821" s="144"/>
      <c r="D821" s="86"/>
      <c r="E821" s="87"/>
      <c r="F821" s="162" t="str">
        <f t="shared" si="13"/>
        <v/>
      </c>
      <c r="G821" s="155"/>
      <c r="H821" s="163"/>
      <c r="I821" s="88"/>
      <c r="J821" s="154"/>
      <c r="K8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1" s="156"/>
      <c r="M8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1" s="89"/>
      <c r="O821" s="89"/>
      <c r="P821" s="89"/>
      <c r="Q821" s="145"/>
      <c r="R821" s="146"/>
    </row>
    <row r="822" spans="1:18" x14ac:dyDescent="0.25">
      <c r="A822" s="84"/>
      <c r="B822" s="144"/>
      <c r="C822" s="144"/>
      <c r="D822" s="86"/>
      <c r="E822" s="87"/>
      <c r="F822" s="162" t="str">
        <f t="shared" si="13"/>
        <v/>
      </c>
      <c r="G822" s="155"/>
      <c r="H822" s="163"/>
      <c r="I822" s="88"/>
      <c r="J822" s="154"/>
      <c r="K8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2" s="156"/>
      <c r="M8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2" s="89"/>
      <c r="O822" s="89"/>
      <c r="P822" s="89"/>
      <c r="Q822" s="145"/>
      <c r="R822" s="146"/>
    </row>
    <row r="823" spans="1:18" x14ac:dyDescent="0.25">
      <c r="A823" s="84"/>
      <c r="B823" s="144"/>
      <c r="C823" s="144"/>
      <c r="D823" s="86"/>
      <c r="E823" s="87"/>
      <c r="F823" s="162" t="str">
        <f t="shared" si="13"/>
        <v/>
      </c>
      <c r="G823" s="155"/>
      <c r="H823" s="163"/>
      <c r="I823" s="88"/>
      <c r="J823" s="154"/>
      <c r="K8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3" s="156"/>
      <c r="M8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3" s="89"/>
      <c r="O823" s="89"/>
      <c r="P823" s="89"/>
      <c r="Q823" s="145"/>
      <c r="R823" s="146"/>
    </row>
    <row r="824" spans="1:18" x14ac:dyDescent="0.25">
      <c r="A824" s="84"/>
      <c r="B824" s="144"/>
      <c r="C824" s="144"/>
      <c r="D824" s="86"/>
      <c r="E824" s="87"/>
      <c r="F824" s="162" t="str">
        <f t="shared" si="13"/>
        <v/>
      </c>
      <c r="G824" s="155"/>
      <c r="H824" s="163"/>
      <c r="I824" s="88"/>
      <c r="J824" s="154"/>
      <c r="K8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4" s="156"/>
      <c r="M8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4" s="89"/>
      <c r="O824" s="89"/>
      <c r="P824" s="89"/>
      <c r="Q824" s="145"/>
      <c r="R824" s="146"/>
    </row>
    <row r="825" spans="1:18" x14ac:dyDescent="0.25">
      <c r="A825" s="84"/>
      <c r="B825" s="144"/>
      <c r="C825" s="144"/>
      <c r="D825" s="86"/>
      <c r="E825" s="87"/>
      <c r="F825" s="162" t="str">
        <f t="shared" si="13"/>
        <v/>
      </c>
      <c r="G825" s="155"/>
      <c r="H825" s="163"/>
      <c r="I825" s="88"/>
      <c r="J825" s="154"/>
      <c r="K8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5" s="156"/>
      <c r="M8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5" s="89"/>
      <c r="O825" s="89"/>
      <c r="P825" s="89"/>
      <c r="Q825" s="145"/>
      <c r="R825" s="146"/>
    </row>
    <row r="826" spans="1:18" x14ac:dyDescent="0.25">
      <c r="A826" s="84"/>
      <c r="B826" s="144"/>
      <c r="C826" s="144"/>
      <c r="D826" s="86"/>
      <c r="E826" s="87"/>
      <c r="F826" s="162" t="str">
        <f t="shared" si="13"/>
        <v/>
      </c>
      <c r="G826" s="155"/>
      <c r="H826" s="163"/>
      <c r="I826" s="88"/>
      <c r="J826" s="154"/>
      <c r="K8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6" s="156"/>
      <c r="M8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6" s="89"/>
      <c r="O826" s="89"/>
      <c r="P826" s="89"/>
      <c r="Q826" s="145"/>
      <c r="R826" s="146"/>
    </row>
    <row r="827" spans="1:18" x14ac:dyDescent="0.25">
      <c r="A827" s="84"/>
      <c r="B827" s="144"/>
      <c r="C827" s="144"/>
      <c r="D827" s="86"/>
      <c r="E827" s="87"/>
      <c r="F827" s="162" t="str">
        <f t="shared" si="13"/>
        <v/>
      </c>
      <c r="G827" s="155"/>
      <c r="H827" s="163"/>
      <c r="I827" s="88"/>
      <c r="J827" s="154"/>
      <c r="K8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7" s="156"/>
      <c r="M8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7" s="89"/>
      <c r="O827" s="89"/>
      <c r="P827" s="89"/>
      <c r="Q827" s="145"/>
      <c r="R827" s="146"/>
    </row>
    <row r="828" spans="1:18" x14ac:dyDescent="0.25">
      <c r="A828" s="84"/>
      <c r="B828" s="144"/>
      <c r="C828" s="144"/>
      <c r="D828" s="86"/>
      <c r="E828" s="87"/>
      <c r="F828" s="162" t="str">
        <f t="shared" si="13"/>
        <v/>
      </c>
      <c r="G828" s="155"/>
      <c r="H828" s="163"/>
      <c r="I828" s="88"/>
      <c r="J828" s="154"/>
      <c r="K8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8" s="156"/>
      <c r="M8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8" s="89"/>
      <c r="O828" s="89"/>
      <c r="P828" s="89"/>
      <c r="Q828" s="145"/>
      <c r="R828" s="146"/>
    </row>
    <row r="829" spans="1:18" x14ac:dyDescent="0.25">
      <c r="A829" s="84"/>
      <c r="B829" s="144"/>
      <c r="C829" s="144"/>
      <c r="D829" s="86"/>
      <c r="E829" s="87"/>
      <c r="F829" s="162" t="str">
        <f t="shared" si="13"/>
        <v/>
      </c>
      <c r="G829" s="155"/>
      <c r="H829" s="163"/>
      <c r="I829" s="88"/>
      <c r="J829" s="154"/>
      <c r="K8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29" s="156"/>
      <c r="M8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29" s="89"/>
      <c r="O829" s="89"/>
      <c r="P829" s="89"/>
      <c r="Q829" s="145"/>
      <c r="R829" s="146"/>
    </row>
    <row r="830" spans="1:18" x14ac:dyDescent="0.25">
      <c r="A830" s="84"/>
      <c r="B830" s="144"/>
      <c r="C830" s="144"/>
      <c r="D830" s="86"/>
      <c r="E830" s="87"/>
      <c r="F830" s="162" t="str">
        <f t="shared" si="13"/>
        <v/>
      </c>
      <c r="G830" s="155"/>
      <c r="H830" s="163"/>
      <c r="I830" s="88"/>
      <c r="J830" s="154"/>
      <c r="K8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0" s="156"/>
      <c r="M8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0" s="89"/>
      <c r="O830" s="89"/>
      <c r="P830" s="89"/>
      <c r="Q830" s="145"/>
      <c r="R830" s="146"/>
    </row>
    <row r="831" spans="1:18" x14ac:dyDescent="0.25">
      <c r="A831" s="84"/>
      <c r="B831" s="144"/>
      <c r="C831" s="144"/>
      <c r="D831" s="86"/>
      <c r="E831" s="87"/>
      <c r="F831" s="162" t="str">
        <f t="shared" si="13"/>
        <v/>
      </c>
      <c r="G831" s="155"/>
      <c r="H831" s="163"/>
      <c r="I831" s="88"/>
      <c r="J831" s="154"/>
      <c r="K8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1" s="156"/>
      <c r="M8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1" s="89"/>
      <c r="O831" s="89"/>
      <c r="P831" s="89"/>
      <c r="Q831" s="145"/>
      <c r="R831" s="146"/>
    </row>
    <row r="832" spans="1:18" x14ac:dyDescent="0.25">
      <c r="A832" s="84"/>
      <c r="B832" s="144"/>
      <c r="C832" s="144"/>
      <c r="D832" s="86"/>
      <c r="E832" s="87"/>
      <c r="F832" s="162" t="str">
        <f t="shared" si="13"/>
        <v/>
      </c>
      <c r="G832" s="155"/>
      <c r="H832" s="163"/>
      <c r="I832" s="88"/>
      <c r="J832" s="154"/>
      <c r="K8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2" s="156"/>
      <c r="M8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2" s="89"/>
      <c r="O832" s="89"/>
      <c r="P832" s="89"/>
      <c r="Q832" s="145"/>
      <c r="R832" s="146"/>
    </row>
    <row r="833" spans="1:18" x14ac:dyDescent="0.25">
      <c r="A833" s="84"/>
      <c r="B833" s="144"/>
      <c r="C833" s="144"/>
      <c r="D833" s="86"/>
      <c r="E833" s="87"/>
      <c r="F833" s="162" t="str">
        <f t="shared" si="13"/>
        <v/>
      </c>
      <c r="G833" s="155"/>
      <c r="H833" s="163"/>
      <c r="I833" s="88"/>
      <c r="J833" s="154"/>
      <c r="K8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3" s="156"/>
      <c r="M8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3" s="89"/>
      <c r="O833" s="89"/>
      <c r="P833" s="89"/>
      <c r="Q833" s="145"/>
      <c r="R833" s="146"/>
    </row>
    <row r="834" spans="1:18" x14ac:dyDescent="0.25">
      <c r="A834" s="84"/>
      <c r="B834" s="144"/>
      <c r="C834" s="144"/>
      <c r="D834" s="86"/>
      <c r="E834" s="87"/>
      <c r="F834" s="162" t="str">
        <f t="shared" si="13"/>
        <v/>
      </c>
      <c r="G834" s="155"/>
      <c r="H834" s="163"/>
      <c r="I834" s="88"/>
      <c r="J834" s="154"/>
      <c r="K8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4" s="156"/>
      <c r="M8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4" s="89"/>
      <c r="O834" s="89"/>
      <c r="P834" s="89"/>
      <c r="Q834" s="145"/>
      <c r="R834" s="146"/>
    </row>
    <row r="835" spans="1:18" x14ac:dyDescent="0.25">
      <c r="A835" s="84"/>
      <c r="B835" s="144"/>
      <c r="C835" s="144"/>
      <c r="D835" s="86"/>
      <c r="E835" s="87"/>
      <c r="F835" s="162" t="str">
        <f t="shared" si="13"/>
        <v/>
      </c>
      <c r="G835" s="155"/>
      <c r="H835" s="163"/>
      <c r="I835" s="88"/>
      <c r="J835" s="154"/>
      <c r="K8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5" s="156"/>
      <c r="M8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5" s="89"/>
      <c r="O835" s="89"/>
      <c r="P835" s="89"/>
      <c r="Q835" s="145"/>
      <c r="R835" s="146"/>
    </row>
    <row r="836" spans="1:18" x14ac:dyDescent="0.25">
      <c r="A836" s="84"/>
      <c r="B836" s="144"/>
      <c r="C836" s="144"/>
      <c r="D836" s="86"/>
      <c r="E836" s="87"/>
      <c r="F836" s="162" t="str">
        <f t="shared" si="13"/>
        <v/>
      </c>
      <c r="G836" s="155"/>
      <c r="H836" s="163"/>
      <c r="I836" s="88"/>
      <c r="J836" s="154"/>
      <c r="K8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6" s="156"/>
      <c r="M8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6" s="89"/>
      <c r="O836" s="89"/>
      <c r="P836" s="89"/>
      <c r="Q836" s="145"/>
      <c r="R836" s="146"/>
    </row>
    <row r="837" spans="1:18" x14ac:dyDescent="0.25">
      <c r="A837" s="84"/>
      <c r="B837" s="144"/>
      <c r="C837" s="144"/>
      <c r="D837" s="86"/>
      <c r="E837" s="87"/>
      <c r="F837" s="162" t="str">
        <f t="shared" si="13"/>
        <v/>
      </c>
      <c r="G837" s="155"/>
      <c r="H837" s="163"/>
      <c r="I837" s="88"/>
      <c r="J837" s="154"/>
      <c r="K8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7" s="156"/>
      <c r="M8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7" s="89"/>
      <c r="O837" s="89"/>
      <c r="P837" s="89"/>
      <c r="Q837" s="145"/>
      <c r="R837" s="146"/>
    </row>
    <row r="838" spans="1:18" x14ac:dyDescent="0.25">
      <c r="A838" s="84"/>
      <c r="B838" s="144"/>
      <c r="C838" s="144"/>
      <c r="D838" s="86"/>
      <c r="E838" s="87"/>
      <c r="F838" s="162" t="str">
        <f t="shared" si="13"/>
        <v/>
      </c>
      <c r="G838" s="155"/>
      <c r="H838" s="163"/>
      <c r="I838" s="88"/>
      <c r="J838" s="154"/>
      <c r="K8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8" s="156"/>
      <c r="M8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8" s="89"/>
      <c r="O838" s="89"/>
      <c r="P838" s="89"/>
      <c r="Q838" s="145"/>
      <c r="R838" s="146"/>
    </row>
    <row r="839" spans="1:18" x14ac:dyDescent="0.25">
      <c r="A839" s="84"/>
      <c r="B839" s="144"/>
      <c r="C839" s="144"/>
      <c r="D839" s="86"/>
      <c r="E839" s="87"/>
      <c r="F839" s="162" t="str">
        <f t="shared" si="13"/>
        <v/>
      </c>
      <c r="G839" s="155"/>
      <c r="H839" s="163"/>
      <c r="I839" s="88"/>
      <c r="J839" s="154"/>
      <c r="K8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39" s="156"/>
      <c r="M8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39" s="89"/>
      <c r="O839" s="89"/>
      <c r="P839" s="89"/>
      <c r="Q839" s="145"/>
      <c r="R839" s="146"/>
    </row>
    <row r="840" spans="1:18" x14ac:dyDescent="0.25">
      <c r="A840" s="84"/>
      <c r="B840" s="144"/>
      <c r="C840" s="144"/>
      <c r="D840" s="86"/>
      <c r="E840" s="87"/>
      <c r="F840" s="162" t="str">
        <f t="shared" si="13"/>
        <v/>
      </c>
      <c r="G840" s="155"/>
      <c r="H840" s="163"/>
      <c r="I840" s="88"/>
      <c r="J840" s="154"/>
      <c r="K8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0" s="156"/>
      <c r="M8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0" s="89"/>
      <c r="O840" s="89"/>
      <c r="P840" s="89"/>
      <c r="Q840" s="145"/>
      <c r="R840" s="146"/>
    </row>
    <row r="841" spans="1:18" x14ac:dyDescent="0.25">
      <c r="A841" s="84"/>
      <c r="B841" s="144"/>
      <c r="C841" s="144"/>
      <c r="D841" s="86"/>
      <c r="E841" s="87"/>
      <c r="F841" s="162" t="str">
        <f t="shared" si="13"/>
        <v/>
      </c>
      <c r="G841" s="155"/>
      <c r="H841" s="163"/>
      <c r="I841" s="88"/>
      <c r="J841" s="154"/>
      <c r="K8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1" s="156"/>
      <c r="M8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1" s="89"/>
      <c r="O841" s="89"/>
      <c r="P841" s="89"/>
      <c r="Q841" s="145"/>
      <c r="R841" s="146"/>
    </row>
    <row r="842" spans="1:18" x14ac:dyDescent="0.25">
      <c r="A842" s="84"/>
      <c r="B842" s="144"/>
      <c r="C842" s="144"/>
      <c r="D842" s="86"/>
      <c r="E842" s="87"/>
      <c r="F842" s="162" t="str">
        <f t="shared" si="13"/>
        <v/>
      </c>
      <c r="G842" s="155"/>
      <c r="H842" s="163"/>
      <c r="I842" s="88"/>
      <c r="J842" s="154"/>
      <c r="K8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2" s="156"/>
      <c r="M8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2" s="89"/>
      <c r="O842" s="89"/>
      <c r="P842" s="89"/>
      <c r="Q842" s="145"/>
      <c r="R842" s="146"/>
    </row>
    <row r="843" spans="1:18" x14ac:dyDescent="0.25">
      <c r="A843" s="84"/>
      <c r="B843" s="144"/>
      <c r="C843" s="144"/>
      <c r="D843" s="86"/>
      <c r="E843" s="87"/>
      <c r="F843" s="162" t="str">
        <f t="shared" si="13"/>
        <v/>
      </c>
      <c r="G843" s="155"/>
      <c r="H843" s="163"/>
      <c r="I843" s="88"/>
      <c r="J843" s="154"/>
      <c r="K8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3" s="156"/>
      <c r="M8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3" s="89"/>
      <c r="O843" s="89"/>
      <c r="P843" s="89"/>
      <c r="Q843" s="145"/>
      <c r="R843" s="146"/>
    </row>
    <row r="844" spans="1:18" x14ac:dyDescent="0.25">
      <c r="A844" s="84"/>
      <c r="B844" s="144"/>
      <c r="C844" s="144"/>
      <c r="D844" s="86"/>
      <c r="E844" s="87"/>
      <c r="F844" s="162" t="str">
        <f t="shared" si="13"/>
        <v/>
      </c>
      <c r="G844" s="155"/>
      <c r="H844" s="163"/>
      <c r="I844" s="88"/>
      <c r="J844" s="154"/>
      <c r="K8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4" s="156"/>
      <c r="M8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4" s="89"/>
      <c r="O844" s="89"/>
      <c r="P844" s="89"/>
      <c r="Q844" s="145"/>
      <c r="R844" s="146"/>
    </row>
    <row r="845" spans="1:18" x14ac:dyDescent="0.25">
      <c r="A845" s="84"/>
      <c r="B845" s="144"/>
      <c r="C845" s="144"/>
      <c r="D845" s="86"/>
      <c r="E845" s="87"/>
      <c r="F845" s="162" t="str">
        <f t="shared" si="13"/>
        <v/>
      </c>
      <c r="G845" s="155"/>
      <c r="H845" s="163"/>
      <c r="I845" s="88"/>
      <c r="J845" s="154"/>
      <c r="K8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5" s="156"/>
      <c r="M8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5" s="89"/>
      <c r="O845" s="89"/>
      <c r="P845" s="89"/>
      <c r="Q845" s="145"/>
      <c r="R845" s="146"/>
    </row>
    <row r="846" spans="1:18" x14ac:dyDescent="0.25">
      <c r="A846" s="84"/>
      <c r="B846" s="144"/>
      <c r="C846" s="144"/>
      <c r="D846" s="86"/>
      <c r="E846" s="87"/>
      <c r="F846" s="162" t="str">
        <f t="shared" si="13"/>
        <v/>
      </c>
      <c r="G846" s="155"/>
      <c r="H846" s="163"/>
      <c r="I846" s="88"/>
      <c r="J846" s="154"/>
      <c r="K8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6" s="156"/>
      <c r="M8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6" s="89"/>
      <c r="O846" s="89"/>
      <c r="P846" s="89"/>
      <c r="Q846" s="145"/>
      <c r="R846" s="146"/>
    </row>
    <row r="847" spans="1:18" x14ac:dyDescent="0.25">
      <c r="A847" s="84"/>
      <c r="B847" s="144"/>
      <c r="C847" s="144"/>
      <c r="D847" s="86"/>
      <c r="E847" s="87"/>
      <c r="F847" s="162" t="str">
        <f t="shared" si="13"/>
        <v/>
      </c>
      <c r="G847" s="155"/>
      <c r="H847" s="163"/>
      <c r="I847" s="88"/>
      <c r="J847" s="154"/>
      <c r="K8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7" s="156"/>
      <c r="M8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7" s="89"/>
      <c r="O847" s="89"/>
      <c r="P847" s="89"/>
      <c r="Q847" s="145"/>
      <c r="R847" s="146"/>
    </row>
    <row r="848" spans="1:18" x14ac:dyDescent="0.25">
      <c r="A848" s="84"/>
      <c r="B848" s="144"/>
      <c r="C848" s="144"/>
      <c r="D848" s="86"/>
      <c r="E848" s="87"/>
      <c r="F848" s="162" t="str">
        <f t="shared" si="13"/>
        <v/>
      </c>
      <c r="G848" s="155"/>
      <c r="H848" s="163"/>
      <c r="I848" s="88"/>
      <c r="J848" s="154"/>
      <c r="K8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8" s="156"/>
      <c r="M8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8" s="89"/>
      <c r="O848" s="89"/>
      <c r="P848" s="89"/>
      <c r="Q848" s="145"/>
      <c r="R848" s="146"/>
    </row>
    <row r="849" spans="1:18" x14ac:dyDescent="0.25">
      <c r="A849" s="84"/>
      <c r="B849" s="144"/>
      <c r="C849" s="144"/>
      <c r="D849" s="86"/>
      <c r="E849" s="87"/>
      <c r="F849" s="162" t="str">
        <f t="shared" si="13"/>
        <v/>
      </c>
      <c r="G849" s="155"/>
      <c r="H849" s="163"/>
      <c r="I849" s="88"/>
      <c r="J849" s="154"/>
      <c r="K8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49" s="156"/>
      <c r="M8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49" s="89"/>
      <c r="O849" s="89"/>
      <c r="P849" s="89"/>
      <c r="Q849" s="145"/>
      <c r="R849" s="146"/>
    </row>
    <row r="850" spans="1:18" x14ac:dyDescent="0.25">
      <c r="A850" s="84"/>
      <c r="B850" s="144"/>
      <c r="C850" s="144"/>
      <c r="D850" s="86"/>
      <c r="E850" s="87"/>
      <c r="F850" s="162" t="str">
        <f t="shared" si="13"/>
        <v/>
      </c>
      <c r="G850" s="155"/>
      <c r="H850" s="163"/>
      <c r="I850" s="88"/>
      <c r="J850" s="154"/>
      <c r="K8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0" s="156"/>
      <c r="M8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0" s="89"/>
      <c r="O850" s="89"/>
      <c r="P850" s="89"/>
      <c r="Q850" s="145"/>
      <c r="R850" s="146"/>
    </row>
    <row r="851" spans="1:18" x14ac:dyDescent="0.25">
      <c r="A851" s="84"/>
      <c r="B851" s="144"/>
      <c r="C851" s="144"/>
      <c r="D851" s="86"/>
      <c r="E851" s="87"/>
      <c r="F851" s="162" t="str">
        <f t="shared" si="13"/>
        <v/>
      </c>
      <c r="G851" s="155"/>
      <c r="H851" s="163"/>
      <c r="I851" s="88"/>
      <c r="J851" s="154"/>
      <c r="K8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1" s="156"/>
      <c r="M8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1" s="89"/>
      <c r="O851" s="89"/>
      <c r="P851" s="89"/>
      <c r="Q851" s="145"/>
      <c r="R851" s="146"/>
    </row>
    <row r="852" spans="1:18" x14ac:dyDescent="0.25">
      <c r="A852" s="84"/>
      <c r="B852" s="144"/>
      <c r="C852" s="144"/>
      <c r="D852" s="86"/>
      <c r="E852" s="87"/>
      <c r="F852" s="162" t="str">
        <f t="shared" si="13"/>
        <v/>
      </c>
      <c r="G852" s="155"/>
      <c r="H852" s="163"/>
      <c r="I852" s="88"/>
      <c r="J852" s="154"/>
      <c r="K8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2" s="156"/>
      <c r="M8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2" s="89"/>
      <c r="O852" s="89"/>
      <c r="P852" s="89"/>
      <c r="Q852" s="145"/>
      <c r="R852" s="146"/>
    </row>
    <row r="853" spans="1:18" x14ac:dyDescent="0.25">
      <c r="A853" s="84"/>
      <c r="B853" s="144"/>
      <c r="C853" s="144"/>
      <c r="D853" s="86"/>
      <c r="E853" s="87"/>
      <c r="F853" s="162" t="str">
        <f t="shared" si="13"/>
        <v/>
      </c>
      <c r="G853" s="155"/>
      <c r="H853" s="163"/>
      <c r="I853" s="88"/>
      <c r="J853" s="154"/>
      <c r="K8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3" s="156"/>
      <c r="M8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3" s="89"/>
      <c r="O853" s="89"/>
      <c r="P853" s="89"/>
      <c r="Q853" s="145"/>
      <c r="R853" s="146"/>
    </row>
    <row r="854" spans="1:18" x14ac:dyDescent="0.25">
      <c r="A854" s="84"/>
      <c r="B854" s="144"/>
      <c r="C854" s="144"/>
      <c r="D854" s="86"/>
      <c r="E854" s="87"/>
      <c r="F854" s="162" t="str">
        <f t="shared" ref="F854:F917" si="14">IF(OR(ISBLANK(E854),ISERROR($B$14),ISERROR($B$15))=FALSE,E854+(E854*$B$14+$B$15),"")</f>
        <v/>
      </c>
      <c r="G854" s="155"/>
      <c r="H854" s="163"/>
      <c r="I854" s="88"/>
      <c r="J854" s="154"/>
      <c r="K8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4" s="156"/>
      <c r="M8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4" s="89"/>
      <c r="O854" s="89"/>
      <c r="P854" s="89"/>
      <c r="Q854" s="145"/>
      <c r="R854" s="146"/>
    </row>
    <row r="855" spans="1:18" x14ac:dyDescent="0.25">
      <c r="A855" s="84"/>
      <c r="B855" s="144"/>
      <c r="C855" s="144"/>
      <c r="D855" s="86"/>
      <c r="E855" s="87"/>
      <c r="F855" s="162" t="str">
        <f t="shared" si="14"/>
        <v/>
      </c>
      <c r="G855" s="155"/>
      <c r="H855" s="163"/>
      <c r="I855" s="88"/>
      <c r="J855" s="154"/>
      <c r="K8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5" s="156"/>
      <c r="M8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5" s="89"/>
      <c r="O855" s="89"/>
      <c r="P855" s="89"/>
      <c r="Q855" s="145"/>
      <c r="R855" s="146"/>
    </row>
    <row r="856" spans="1:18" x14ac:dyDescent="0.25">
      <c r="A856" s="84"/>
      <c r="B856" s="144"/>
      <c r="C856" s="144"/>
      <c r="D856" s="86"/>
      <c r="E856" s="87"/>
      <c r="F856" s="162" t="str">
        <f t="shared" si="14"/>
        <v/>
      </c>
      <c r="G856" s="155"/>
      <c r="H856" s="163"/>
      <c r="I856" s="88"/>
      <c r="J856" s="154"/>
      <c r="K8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6" s="156"/>
      <c r="M8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6" s="89"/>
      <c r="O856" s="89"/>
      <c r="P856" s="89"/>
      <c r="Q856" s="145"/>
      <c r="R856" s="146"/>
    </row>
    <row r="857" spans="1:18" x14ac:dyDescent="0.25">
      <c r="A857" s="84"/>
      <c r="B857" s="144"/>
      <c r="C857" s="144"/>
      <c r="D857" s="86"/>
      <c r="E857" s="87"/>
      <c r="F857" s="162" t="str">
        <f t="shared" si="14"/>
        <v/>
      </c>
      <c r="G857" s="155"/>
      <c r="H857" s="163"/>
      <c r="I857" s="88"/>
      <c r="J857" s="154"/>
      <c r="K8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7" s="156"/>
      <c r="M8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7" s="89"/>
      <c r="O857" s="89"/>
      <c r="P857" s="89"/>
      <c r="Q857" s="145"/>
      <c r="R857" s="146"/>
    </row>
    <row r="858" spans="1:18" x14ac:dyDescent="0.25">
      <c r="A858" s="84"/>
      <c r="B858" s="144"/>
      <c r="C858" s="144"/>
      <c r="D858" s="86"/>
      <c r="E858" s="87"/>
      <c r="F858" s="162" t="str">
        <f t="shared" si="14"/>
        <v/>
      </c>
      <c r="G858" s="155"/>
      <c r="H858" s="163"/>
      <c r="I858" s="88"/>
      <c r="J858" s="154"/>
      <c r="K8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8" s="156"/>
      <c r="M8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8" s="89"/>
      <c r="O858" s="89"/>
      <c r="P858" s="89"/>
      <c r="Q858" s="145"/>
      <c r="R858" s="146"/>
    </row>
    <row r="859" spans="1:18" x14ac:dyDescent="0.25">
      <c r="A859" s="84"/>
      <c r="B859" s="144"/>
      <c r="C859" s="144"/>
      <c r="D859" s="86"/>
      <c r="E859" s="87"/>
      <c r="F859" s="162" t="str">
        <f t="shared" si="14"/>
        <v/>
      </c>
      <c r="G859" s="155"/>
      <c r="H859" s="163"/>
      <c r="I859" s="88"/>
      <c r="J859" s="154"/>
      <c r="K8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59" s="156"/>
      <c r="M8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59" s="89"/>
      <c r="O859" s="89"/>
      <c r="P859" s="89"/>
      <c r="Q859" s="145"/>
      <c r="R859" s="146"/>
    </row>
    <row r="860" spans="1:18" x14ac:dyDescent="0.25">
      <c r="A860" s="84"/>
      <c r="B860" s="144"/>
      <c r="C860" s="144"/>
      <c r="D860" s="86"/>
      <c r="E860" s="87"/>
      <c r="F860" s="162" t="str">
        <f t="shared" si="14"/>
        <v/>
      </c>
      <c r="G860" s="155"/>
      <c r="H860" s="163"/>
      <c r="I860" s="88"/>
      <c r="J860" s="154"/>
      <c r="K8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0" s="156"/>
      <c r="M8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0" s="89"/>
      <c r="O860" s="89"/>
      <c r="P860" s="89"/>
      <c r="Q860" s="145"/>
      <c r="R860" s="146"/>
    </row>
    <row r="861" spans="1:18" x14ac:dyDescent="0.25">
      <c r="A861" s="84"/>
      <c r="B861" s="144"/>
      <c r="C861" s="144"/>
      <c r="D861" s="86"/>
      <c r="E861" s="87"/>
      <c r="F861" s="162" t="str">
        <f t="shared" si="14"/>
        <v/>
      </c>
      <c r="G861" s="155"/>
      <c r="H861" s="163"/>
      <c r="I861" s="88"/>
      <c r="J861" s="154"/>
      <c r="K8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1" s="156"/>
      <c r="M8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1" s="89"/>
      <c r="O861" s="89"/>
      <c r="P861" s="89"/>
      <c r="Q861" s="145"/>
      <c r="R861" s="146"/>
    </row>
    <row r="862" spans="1:18" x14ac:dyDescent="0.25">
      <c r="A862" s="84"/>
      <c r="B862" s="144"/>
      <c r="C862" s="144"/>
      <c r="D862" s="86"/>
      <c r="E862" s="87"/>
      <c r="F862" s="162" t="str">
        <f t="shared" si="14"/>
        <v/>
      </c>
      <c r="G862" s="155"/>
      <c r="H862" s="163"/>
      <c r="I862" s="88"/>
      <c r="J862" s="154"/>
      <c r="K8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2" s="156"/>
      <c r="M8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2" s="89"/>
      <c r="O862" s="89"/>
      <c r="P862" s="89"/>
      <c r="Q862" s="145"/>
      <c r="R862" s="146"/>
    </row>
    <row r="863" spans="1:18" x14ac:dyDescent="0.25">
      <c r="A863" s="84"/>
      <c r="B863" s="144"/>
      <c r="C863" s="144"/>
      <c r="D863" s="86"/>
      <c r="E863" s="87"/>
      <c r="F863" s="162" t="str">
        <f t="shared" si="14"/>
        <v/>
      </c>
      <c r="G863" s="155"/>
      <c r="H863" s="163"/>
      <c r="I863" s="88"/>
      <c r="J863" s="154"/>
      <c r="K8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3" s="156"/>
      <c r="M8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3" s="89"/>
      <c r="O863" s="89"/>
      <c r="P863" s="89"/>
      <c r="Q863" s="145"/>
      <c r="R863" s="146"/>
    </row>
    <row r="864" spans="1:18" x14ac:dyDescent="0.25">
      <c r="A864" s="84"/>
      <c r="B864" s="144"/>
      <c r="C864" s="144"/>
      <c r="D864" s="86"/>
      <c r="E864" s="87"/>
      <c r="F864" s="162" t="str">
        <f t="shared" si="14"/>
        <v/>
      </c>
      <c r="G864" s="155"/>
      <c r="H864" s="163"/>
      <c r="I864" s="88"/>
      <c r="J864" s="154"/>
      <c r="K8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4" s="156"/>
      <c r="M8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4" s="89"/>
      <c r="O864" s="89"/>
      <c r="P864" s="89"/>
      <c r="Q864" s="145"/>
      <c r="R864" s="146"/>
    </row>
    <row r="865" spans="1:18" x14ac:dyDescent="0.25">
      <c r="A865" s="84"/>
      <c r="B865" s="144"/>
      <c r="C865" s="144"/>
      <c r="D865" s="86"/>
      <c r="E865" s="87"/>
      <c r="F865" s="162" t="str">
        <f t="shared" si="14"/>
        <v/>
      </c>
      <c r="G865" s="155"/>
      <c r="H865" s="163"/>
      <c r="I865" s="88"/>
      <c r="J865" s="154"/>
      <c r="K8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5" s="156"/>
      <c r="M8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5" s="89"/>
      <c r="O865" s="89"/>
      <c r="P865" s="89"/>
      <c r="Q865" s="145"/>
      <c r="R865" s="146"/>
    </row>
    <row r="866" spans="1:18" x14ac:dyDescent="0.25">
      <c r="A866" s="84"/>
      <c r="B866" s="144"/>
      <c r="C866" s="144"/>
      <c r="D866" s="86"/>
      <c r="E866" s="87"/>
      <c r="F866" s="162" t="str">
        <f t="shared" si="14"/>
        <v/>
      </c>
      <c r="G866" s="155"/>
      <c r="H866" s="163"/>
      <c r="I866" s="88"/>
      <c r="J866" s="154"/>
      <c r="K8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6" s="156"/>
      <c r="M8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6" s="89"/>
      <c r="O866" s="89"/>
      <c r="P866" s="89"/>
      <c r="Q866" s="145"/>
      <c r="R866" s="146"/>
    </row>
    <row r="867" spans="1:18" x14ac:dyDescent="0.25">
      <c r="A867" s="84"/>
      <c r="B867" s="144"/>
      <c r="C867" s="144"/>
      <c r="D867" s="86"/>
      <c r="E867" s="87"/>
      <c r="F867" s="162" t="str">
        <f t="shared" si="14"/>
        <v/>
      </c>
      <c r="G867" s="155"/>
      <c r="H867" s="163"/>
      <c r="I867" s="88"/>
      <c r="J867" s="154"/>
      <c r="K8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7" s="156"/>
      <c r="M8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7" s="89"/>
      <c r="O867" s="89"/>
      <c r="P867" s="89"/>
      <c r="Q867" s="145"/>
      <c r="R867" s="146"/>
    </row>
    <row r="868" spans="1:18" x14ac:dyDescent="0.25">
      <c r="A868" s="84"/>
      <c r="B868" s="144"/>
      <c r="C868" s="144"/>
      <c r="D868" s="86"/>
      <c r="E868" s="87"/>
      <c r="F868" s="162" t="str">
        <f t="shared" si="14"/>
        <v/>
      </c>
      <c r="G868" s="155"/>
      <c r="H868" s="163"/>
      <c r="I868" s="88"/>
      <c r="J868" s="154"/>
      <c r="K8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8" s="156"/>
      <c r="M8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8" s="89"/>
      <c r="O868" s="89"/>
      <c r="P868" s="89"/>
      <c r="Q868" s="145"/>
      <c r="R868" s="146"/>
    </row>
    <row r="869" spans="1:18" x14ac:dyDescent="0.25">
      <c r="A869" s="84"/>
      <c r="B869" s="144"/>
      <c r="C869" s="144"/>
      <c r="D869" s="86"/>
      <c r="E869" s="87"/>
      <c r="F869" s="162" t="str">
        <f t="shared" si="14"/>
        <v/>
      </c>
      <c r="G869" s="155"/>
      <c r="H869" s="163"/>
      <c r="I869" s="88"/>
      <c r="J869" s="154"/>
      <c r="K8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69" s="156"/>
      <c r="M8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69" s="89"/>
      <c r="O869" s="89"/>
      <c r="P869" s="89"/>
      <c r="Q869" s="145"/>
      <c r="R869" s="146"/>
    </row>
    <row r="870" spans="1:18" x14ac:dyDescent="0.25">
      <c r="A870" s="84"/>
      <c r="B870" s="144"/>
      <c r="C870" s="144"/>
      <c r="D870" s="86"/>
      <c r="E870" s="87"/>
      <c r="F870" s="162" t="str">
        <f t="shared" si="14"/>
        <v/>
      </c>
      <c r="G870" s="155"/>
      <c r="H870" s="163"/>
      <c r="I870" s="88"/>
      <c r="J870" s="154"/>
      <c r="K8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0" s="156"/>
      <c r="M8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0" s="89"/>
      <c r="O870" s="89"/>
      <c r="P870" s="89"/>
      <c r="Q870" s="145"/>
      <c r="R870" s="146"/>
    </row>
    <row r="871" spans="1:18" x14ac:dyDescent="0.25">
      <c r="A871" s="84"/>
      <c r="B871" s="144"/>
      <c r="C871" s="144"/>
      <c r="D871" s="86"/>
      <c r="E871" s="87"/>
      <c r="F871" s="162" t="str">
        <f t="shared" si="14"/>
        <v/>
      </c>
      <c r="G871" s="155"/>
      <c r="H871" s="163"/>
      <c r="I871" s="88"/>
      <c r="J871" s="154"/>
      <c r="K8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1" s="156"/>
      <c r="M8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1" s="89"/>
      <c r="O871" s="89"/>
      <c r="P871" s="89"/>
      <c r="Q871" s="145"/>
      <c r="R871" s="146"/>
    </row>
    <row r="872" spans="1:18" x14ac:dyDescent="0.25">
      <c r="A872" s="84"/>
      <c r="B872" s="144"/>
      <c r="C872" s="144"/>
      <c r="D872" s="86"/>
      <c r="E872" s="87"/>
      <c r="F872" s="162" t="str">
        <f t="shared" si="14"/>
        <v/>
      </c>
      <c r="G872" s="155"/>
      <c r="H872" s="163"/>
      <c r="I872" s="88"/>
      <c r="J872" s="154"/>
      <c r="K8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2" s="156"/>
      <c r="M8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2" s="89"/>
      <c r="O872" s="89"/>
      <c r="P872" s="89"/>
      <c r="Q872" s="145"/>
      <c r="R872" s="146"/>
    </row>
    <row r="873" spans="1:18" x14ac:dyDescent="0.25">
      <c r="A873" s="84"/>
      <c r="B873" s="144"/>
      <c r="C873" s="144"/>
      <c r="D873" s="86"/>
      <c r="E873" s="87"/>
      <c r="F873" s="162" t="str">
        <f t="shared" si="14"/>
        <v/>
      </c>
      <c r="G873" s="155"/>
      <c r="H873" s="163"/>
      <c r="I873" s="88"/>
      <c r="J873" s="154"/>
      <c r="K8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3" s="156"/>
      <c r="M8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3" s="89"/>
      <c r="O873" s="89"/>
      <c r="P873" s="89"/>
      <c r="Q873" s="145"/>
      <c r="R873" s="146"/>
    </row>
    <row r="874" spans="1:18" x14ac:dyDescent="0.25">
      <c r="A874" s="84"/>
      <c r="B874" s="144"/>
      <c r="C874" s="144"/>
      <c r="D874" s="86"/>
      <c r="E874" s="87"/>
      <c r="F874" s="162" t="str">
        <f t="shared" si="14"/>
        <v/>
      </c>
      <c r="G874" s="155"/>
      <c r="H874" s="163"/>
      <c r="I874" s="88"/>
      <c r="J874" s="154"/>
      <c r="K8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4" s="156"/>
      <c r="M8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4" s="89"/>
      <c r="O874" s="89"/>
      <c r="P874" s="89"/>
      <c r="Q874" s="145"/>
      <c r="R874" s="146"/>
    </row>
    <row r="875" spans="1:18" x14ac:dyDescent="0.25">
      <c r="A875" s="84"/>
      <c r="B875" s="144"/>
      <c r="C875" s="144"/>
      <c r="D875" s="86"/>
      <c r="E875" s="87"/>
      <c r="F875" s="162" t="str">
        <f t="shared" si="14"/>
        <v/>
      </c>
      <c r="G875" s="155"/>
      <c r="H875" s="163"/>
      <c r="I875" s="88"/>
      <c r="J875" s="154"/>
      <c r="K8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5" s="156"/>
      <c r="M8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5" s="89"/>
      <c r="O875" s="89"/>
      <c r="P875" s="89"/>
      <c r="Q875" s="145"/>
      <c r="R875" s="146"/>
    </row>
    <row r="876" spans="1:18" x14ac:dyDescent="0.25">
      <c r="A876" s="84"/>
      <c r="B876" s="144"/>
      <c r="C876" s="144"/>
      <c r="D876" s="86"/>
      <c r="E876" s="87"/>
      <c r="F876" s="162" t="str">
        <f t="shared" si="14"/>
        <v/>
      </c>
      <c r="G876" s="155"/>
      <c r="H876" s="163"/>
      <c r="I876" s="88"/>
      <c r="J876" s="154"/>
      <c r="K8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6" s="156"/>
      <c r="M8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6" s="89"/>
      <c r="O876" s="89"/>
      <c r="P876" s="89"/>
      <c r="Q876" s="145"/>
      <c r="R876" s="146"/>
    </row>
    <row r="877" spans="1:18" x14ac:dyDescent="0.25">
      <c r="A877" s="84"/>
      <c r="B877" s="144"/>
      <c r="C877" s="144"/>
      <c r="D877" s="86"/>
      <c r="E877" s="87"/>
      <c r="F877" s="162" t="str">
        <f t="shared" si="14"/>
        <v/>
      </c>
      <c r="G877" s="155"/>
      <c r="H877" s="163"/>
      <c r="I877" s="88"/>
      <c r="J877" s="154"/>
      <c r="K8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7" s="156"/>
      <c r="M8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7" s="89"/>
      <c r="O877" s="89"/>
      <c r="P877" s="89"/>
      <c r="Q877" s="145"/>
      <c r="R877" s="146"/>
    </row>
    <row r="878" spans="1:18" x14ac:dyDescent="0.25">
      <c r="A878" s="84"/>
      <c r="B878" s="144"/>
      <c r="C878" s="144"/>
      <c r="D878" s="86"/>
      <c r="E878" s="87"/>
      <c r="F878" s="162" t="str">
        <f t="shared" si="14"/>
        <v/>
      </c>
      <c r="G878" s="155"/>
      <c r="H878" s="163"/>
      <c r="I878" s="88"/>
      <c r="J878" s="154"/>
      <c r="K8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8" s="156"/>
      <c r="M8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8" s="89"/>
      <c r="O878" s="89"/>
      <c r="P878" s="89"/>
      <c r="Q878" s="145"/>
      <c r="R878" s="146"/>
    </row>
    <row r="879" spans="1:18" x14ac:dyDescent="0.25">
      <c r="A879" s="84"/>
      <c r="B879" s="144"/>
      <c r="C879" s="144"/>
      <c r="D879" s="86"/>
      <c r="E879" s="87"/>
      <c r="F879" s="162" t="str">
        <f t="shared" si="14"/>
        <v/>
      </c>
      <c r="G879" s="155"/>
      <c r="H879" s="163"/>
      <c r="I879" s="88"/>
      <c r="J879" s="154"/>
      <c r="K8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79" s="156"/>
      <c r="M8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79" s="89"/>
      <c r="O879" s="89"/>
      <c r="P879" s="89"/>
      <c r="Q879" s="145"/>
      <c r="R879" s="146"/>
    </row>
    <row r="880" spans="1:18" x14ac:dyDescent="0.25">
      <c r="A880" s="84"/>
      <c r="B880" s="144"/>
      <c r="C880" s="144"/>
      <c r="D880" s="86"/>
      <c r="E880" s="87"/>
      <c r="F880" s="162" t="str">
        <f t="shared" si="14"/>
        <v/>
      </c>
      <c r="G880" s="155"/>
      <c r="H880" s="163"/>
      <c r="I880" s="88"/>
      <c r="J880" s="154"/>
      <c r="K8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0" s="156"/>
      <c r="M8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0" s="89"/>
      <c r="O880" s="89"/>
      <c r="P880" s="89"/>
      <c r="Q880" s="145"/>
      <c r="R880" s="146"/>
    </row>
    <row r="881" spans="1:18" x14ac:dyDescent="0.25">
      <c r="A881" s="84"/>
      <c r="B881" s="144"/>
      <c r="C881" s="144"/>
      <c r="D881" s="86"/>
      <c r="E881" s="87"/>
      <c r="F881" s="162" t="str">
        <f t="shared" si="14"/>
        <v/>
      </c>
      <c r="G881" s="155"/>
      <c r="H881" s="163"/>
      <c r="I881" s="88"/>
      <c r="J881" s="154"/>
      <c r="K8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1" s="156"/>
      <c r="M8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1" s="89"/>
      <c r="O881" s="89"/>
      <c r="P881" s="89"/>
      <c r="Q881" s="145"/>
      <c r="R881" s="146"/>
    </row>
    <row r="882" spans="1:18" x14ac:dyDescent="0.25">
      <c r="A882" s="84"/>
      <c r="B882" s="144"/>
      <c r="C882" s="144"/>
      <c r="D882" s="86"/>
      <c r="E882" s="87"/>
      <c r="F882" s="162" t="str">
        <f t="shared" si="14"/>
        <v/>
      </c>
      <c r="G882" s="155"/>
      <c r="H882" s="163"/>
      <c r="I882" s="88"/>
      <c r="J882" s="154"/>
      <c r="K8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2" s="156"/>
      <c r="M8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2" s="89"/>
      <c r="O882" s="89"/>
      <c r="P882" s="89"/>
      <c r="Q882" s="145"/>
      <c r="R882" s="146"/>
    </row>
    <row r="883" spans="1:18" x14ac:dyDescent="0.25">
      <c r="A883" s="84"/>
      <c r="B883" s="144"/>
      <c r="C883" s="144"/>
      <c r="D883" s="86"/>
      <c r="E883" s="87"/>
      <c r="F883" s="162" t="str">
        <f t="shared" si="14"/>
        <v/>
      </c>
      <c r="G883" s="155"/>
      <c r="H883" s="163"/>
      <c r="I883" s="88"/>
      <c r="J883" s="154"/>
      <c r="K8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3" s="156"/>
      <c r="M8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3" s="89"/>
      <c r="O883" s="89"/>
      <c r="P883" s="89"/>
      <c r="Q883" s="145"/>
      <c r="R883" s="146"/>
    </row>
    <row r="884" spans="1:18" x14ac:dyDescent="0.25">
      <c r="A884" s="84"/>
      <c r="B884" s="144"/>
      <c r="C884" s="144"/>
      <c r="D884" s="86"/>
      <c r="E884" s="87"/>
      <c r="F884" s="162" t="str">
        <f t="shared" si="14"/>
        <v/>
      </c>
      <c r="G884" s="155"/>
      <c r="H884" s="163"/>
      <c r="I884" s="88"/>
      <c r="J884" s="154"/>
      <c r="K8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4" s="156"/>
      <c r="M8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4" s="89"/>
      <c r="O884" s="89"/>
      <c r="P884" s="89"/>
      <c r="Q884" s="145"/>
      <c r="R884" s="146"/>
    </row>
    <row r="885" spans="1:18" x14ac:dyDescent="0.25">
      <c r="A885" s="84"/>
      <c r="B885" s="144"/>
      <c r="C885" s="144"/>
      <c r="D885" s="86"/>
      <c r="E885" s="87"/>
      <c r="F885" s="162" t="str">
        <f t="shared" si="14"/>
        <v/>
      </c>
      <c r="G885" s="155"/>
      <c r="H885" s="163"/>
      <c r="I885" s="88"/>
      <c r="J885" s="154"/>
      <c r="K8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5" s="156"/>
      <c r="M8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5" s="89"/>
      <c r="O885" s="89"/>
      <c r="P885" s="89"/>
      <c r="Q885" s="145"/>
      <c r="R885" s="146"/>
    </row>
    <row r="886" spans="1:18" x14ac:dyDescent="0.25">
      <c r="A886" s="84"/>
      <c r="B886" s="144"/>
      <c r="C886" s="144"/>
      <c r="D886" s="86"/>
      <c r="E886" s="87"/>
      <c r="F886" s="162" t="str">
        <f t="shared" si="14"/>
        <v/>
      </c>
      <c r="G886" s="155"/>
      <c r="H886" s="163"/>
      <c r="I886" s="88"/>
      <c r="J886" s="154"/>
      <c r="K8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6" s="156"/>
      <c r="M8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6" s="89"/>
      <c r="O886" s="89"/>
      <c r="P886" s="89"/>
      <c r="Q886" s="145"/>
      <c r="R886" s="146"/>
    </row>
    <row r="887" spans="1:18" x14ac:dyDescent="0.25">
      <c r="A887" s="84"/>
      <c r="B887" s="144"/>
      <c r="C887" s="144"/>
      <c r="D887" s="86"/>
      <c r="E887" s="87"/>
      <c r="F887" s="162" t="str">
        <f t="shared" si="14"/>
        <v/>
      </c>
      <c r="G887" s="155"/>
      <c r="H887" s="163"/>
      <c r="I887" s="88"/>
      <c r="J887" s="154"/>
      <c r="K8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7" s="156"/>
      <c r="M8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7" s="89"/>
      <c r="O887" s="89"/>
      <c r="P887" s="89"/>
      <c r="Q887" s="145"/>
      <c r="R887" s="146"/>
    </row>
    <row r="888" spans="1:18" x14ac:dyDescent="0.25">
      <c r="A888" s="84"/>
      <c r="B888" s="144"/>
      <c r="C888" s="144"/>
      <c r="D888" s="86"/>
      <c r="E888" s="87"/>
      <c r="F888" s="162" t="str">
        <f t="shared" si="14"/>
        <v/>
      </c>
      <c r="G888" s="155"/>
      <c r="H888" s="163"/>
      <c r="I888" s="88"/>
      <c r="J888" s="154"/>
      <c r="K8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8" s="156"/>
      <c r="M8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8" s="89"/>
      <c r="O888" s="89"/>
      <c r="P888" s="89"/>
      <c r="Q888" s="145"/>
      <c r="R888" s="146"/>
    </row>
    <row r="889" spans="1:18" x14ac:dyDescent="0.25">
      <c r="A889" s="84"/>
      <c r="B889" s="144"/>
      <c r="C889" s="144"/>
      <c r="D889" s="86"/>
      <c r="E889" s="87"/>
      <c r="F889" s="162" t="str">
        <f t="shared" si="14"/>
        <v/>
      </c>
      <c r="G889" s="155"/>
      <c r="H889" s="163"/>
      <c r="I889" s="88"/>
      <c r="J889" s="154"/>
      <c r="K8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89" s="156"/>
      <c r="M8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89" s="89"/>
      <c r="O889" s="89"/>
      <c r="P889" s="89"/>
      <c r="Q889" s="145"/>
      <c r="R889" s="146"/>
    </row>
    <row r="890" spans="1:18" x14ac:dyDescent="0.25">
      <c r="A890" s="84"/>
      <c r="B890" s="144"/>
      <c r="C890" s="144"/>
      <c r="D890" s="86"/>
      <c r="E890" s="87"/>
      <c r="F890" s="162" t="str">
        <f t="shared" si="14"/>
        <v/>
      </c>
      <c r="G890" s="155"/>
      <c r="H890" s="163"/>
      <c r="I890" s="88"/>
      <c r="J890" s="154"/>
      <c r="K8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0" s="156"/>
      <c r="M8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0" s="89"/>
      <c r="O890" s="89"/>
      <c r="P890" s="89"/>
      <c r="Q890" s="145"/>
      <c r="R890" s="146"/>
    </row>
    <row r="891" spans="1:18" x14ac:dyDescent="0.25">
      <c r="A891" s="84"/>
      <c r="B891" s="144"/>
      <c r="C891" s="144"/>
      <c r="D891" s="86"/>
      <c r="E891" s="87"/>
      <c r="F891" s="162" t="str">
        <f t="shared" si="14"/>
        <v/>
      </c>
      <c r="G891" s="155"/>
      <c r="H891" s="163"/>
      <c r="I891" s="88"/>
      <c r="J891" s="154"/>
      <c r="K8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1" s="156"/>
      <c r="M8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1" s="89"/>
      <c r="O891" s="89"/>
      <c r="P891" s="89"/>
      <c r="Q891" s="145"/>
      <c r="R891" s="146"/>
    </row>
    <row r="892" spans="1:18" x14ac:dyDescent="0.25">
      <c r="A892" s="84"/>
      <c r="B892" s="144"/>
      <c r="C892" s="144"/>
      <c r="D892" s="86"/>
      <c r="E892" s="87"/>
      <c r="F892" s="162" t="str">
        <f t="shared" si="14"/>
        <v/>
      </c>
      <c r="G892" s="155"/>
      <c r="H892" s="163"/>
      <c r="I892" s="88"/>
      <c r="J892" s="154"/>
      <c r="K8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2" s="156"/>
      <c r="M8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2" s="89"/>
      <c r="O892" s="89"/>
      <c r="P892" s="89"/>
      <c r="Q892" s="145"/>
      <c r="R892" s="146"/>
    </row>
    <row r="893" spans="1:18" x14ac:dyDescent="0.25">
      <c r="A893" s="84"/>
      <c r="B893" s="144"/>
      <c r="C893" s="144"/>
      <c r="D893" s="86"/>
      <c r="E893" s="87"/>
      <c r="F893" s="162" t="str">
        <f t="shared" si="14"/>
        <v/>
      </c>
      <c r="G893" s="155"/>
      <c r="H893" s="163"/>
      <c r="I893" s="88"/>
      <c r="J893" s="154"/>
      <c r="K8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3" s="156"/>
      <c r="M8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3" s="89"/>
      <c r="O893" s="89"/>
      <c r="P893" s="89"/>
      <c r="Q893" s="145"/>
      <c r="R893" s="146"/>
    </row>
    <row r="894" spans="1:18" x14ac:dyDescent="0.25">
      <c r="A894" s="84"/>
      <c r="B894" s="144"/>
      <c r="C894" s="144"/>
      <c r="D894" s="86"/>
      <c r="E894" s="87"/>
      <c r="F894" s="162" t="str">
        <f t="shared" si="14"/>
        <v/>
      </c>
      <c r="G894" s="155"/>
      <c r="H894" s="163"/>
      <c r="I894" s="88"/>
      <c r="J894" s="154"/>
      <c r="K8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4" s="156"/>
      <c r="M8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4" s="89"/>
      <c r="O894" s="89"/>
      <c r="P894" s="89"/>
      <c r="Q894" s="145"/>
      <c r="R894" s="146"/>
    </row>
    <row r="895" spans="1:18" x14ac:dyDescent="0.25">
      <c r="A895" s="84"/>
      <c r="B895" s="144"/>
      <c r="C895" s="144"/>
      <c r="D895" s="86"/>
      <c r="E895" s="87"/>
      <c r="F895" s="162" t="str">
        <f t="shared" si="14"/>
        <v/>
      </c>
      <c r="G895" s="155"/>
      <c r="H895" s="163"/>
      <c r="I895" s="88"/>
      <c r="J895" s="154"/>
      <c r="K8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5" s="156"/>
      <c r="M8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5" s="89"/>
      <c r="O895" s="89"/>
      <c r="P895" s="89"/>
      <c r="Q895" s="145"/>
      <c r="R895" s="146"/>
    </row>
    <row r="896" spans="1:18" x14ac:dyDescent="0.25">
      <c r="A896" s="84"/>
      <c r="B896" s="144"/>
      <c r="C896" s="144"/>
      <c r="D896" s="86"/>
      <c r="E896" s="87"/>
      <c r="F896" s="162" t="str">
        <f t="shared" si="14"/>
        <v/>
      </c>
      <c r="G896" s="155"/>
      <c r="H896" s="163"/>
      <c r="I896" s="88"/>
      <c r="J896" s="154"/>
      <c r="K8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6" s="156"/>
      <c r="M8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6" s="89"/>
      <c r="O896" s="89"/>
      <c r="P896" s="89"/>
      <c r="Q896" s="145"/>
      <c r="R896" s="146"/>
    </row>
    <row r="897" spans="1:18" x14ac:dyDescent="0.25">
      <c r="A897" s="84"/>
      <c r="B897" s="144"/>
      <c r="C897" s="144"/>
      <c r="D897" s="86"/>
      <c r="E897" s="87"/>
      <c r="F897" s="162" t="str">
        <f t="shared" si="14"/>
        <v/>
      </c>
      <c r="G897" s="155"/>
      <c r="H897" s="163"/>
      <c r="I897" s="88"/>
      <c r="J897" s="154"/>
      <c r="K8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7" s="156"/>
      <c r="M8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7" s="89"/>
      <c r="O897" s="89"/>
      <c r="P897" s="89"/>
      <c r="Q897" s="145"/>
      <c r="R897" s="146"/>
    </row>
    <row r="898" spans="1:18" x14ac:dyDescent="0.25">
      <c r="A898" s="84"/>
      <c r="B898" s="144"/>
      <c r="C898" s="144"/>
      <c r="D898" s="86"/>
      <c r="E898" s="87"/>
      <c r="F898" s="162" t="str">
        <f t="shared" si="14"/>
        <v/>
      </c>
      <c r="G898" s="155"/>
      <c r="H898" s="163"/>
      <c r="I898" s="88"/>
      <c r="J898" s="154"/>
      <c r="K8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8" s="156"/>
      <c r="M8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8" s="89"/>
      <c r="O898" s="89"/>
      <c r="P898" s="89"/>
      <c r="Q898" s="145"/>
      <c r="R898" s="146"/>
    </row>
    <row r="899" spans="1:18" x14ac:dyDescent="0.25">
      <c r="A899" s="84"/>
      <c r="B899" s="144"/>
      <c r="C899" s="144"/>
      <c r="D899" s="86"/>
      <c r="E899" s="87"/>
      <c r="F899" s="162" t="str">
        <f t="shared" si="14"/>
        <v/>
      </c>
      <c r="G899" s="155"/>
      <c r="H899" s="163"/>
      <c r="I899" s="88"/>
      <c r="J899" s="154"/>
      <c r="K8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899" s="156"/>
      <c r="M8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899" s="89"/>
      <c r="O899" s="89"/>
      <c r="P899" s="89"/>
      <c r="Q899" s="145"/>
      <c r="R899" s="146"/>
    </row>
    <row r="900" spans="1:18" x14ac:dyDescent="0.25">
      <c r="A900" s="84"/>
      <c r="B900" s="144"/>
      <c r="C900" s="144"/>
      <c r="D900" s="86"/>
      <c r="E900" s="87"/>
      <c r="F900" s="162" t="str">
        <f t="shared" si="14"/>
        <v/>
      </c>
      <c r="G900" s="155"/>
      <c r="H900" s="163"/>
      <c r="I900" s="88"/>
      <c r="J900" s="154"/>
      <c r="K9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0" s="156"/>
      <c r="M9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0" s="89"/>
      <c r="O900" s="89"/>
      <c r="P900" s="89"/>
      <c r="Q900" s="145"/>
      <c r="R900" s="146"/>
    </row>
    <row r="901" spans="1:18" x14ac:dyDescent="0.25">
      <c r="A901" s="84"/>
      <c r="B901" s="144"/>
      <c r="C901" s="144"/>
      <c r="D901" s="86"/>
      <c r="E901" s="87"/>
      <c r="F901" s="162" t="str">
        <f t="shared" si="14"/>
        <v/>
      </c>
      <c r="G901" s="155"/>
      <c r="H901" s="163"/>
      <c r="I901" s="88"/>
      <c r="J901" s="154"/>
      <c r="K9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1" s="156"/>
      <c r="M9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1" s="89"/>
      <c r="O901" s="89"/>
      <c r="P901" s="89"/>
      <c r="Q901" s="145"/>
      <c r="R901" s="146"/>
    </row>
    <row r="902" spans="1:18" x14ac:dyDescent="0.25">
      <c r="A902" s="84"/>
      <c r="B902" s="144"/>
      <c r="C902" s="144"/>
      <c r="D902" s="86"/>
      <c r="E902" s="87"/>
      <c r="F902" s="162" t="str">
        <f t="shared" si="14"/>
        <v/>
      </c>
      <c r="G902" s="155"/>
      <c r="H902" s="163"/>
      <c r="I902" s="88"/>
      <c r="J902" s="154"/>
      <c r="K9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2" s="156"/>
      <c r="M9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2" s="89"/>
      <c r="O902" s="89"/>
      <c r="P902" s="89"/>
      <c r="Q902" s="145"/>
      <c r="R902" s="146"/>
    </row>
    <row r="903" spans="1:18" x14ac:dyDescent="0.25">
      <c r="A903" s="84"/>
      <c r="B903" s="144"/>
      <c r="C903" s="144"/>
      <c r="D903" s="86"/>
      <c r="E903" s="87"/>
      <c r="F903" s="162" t="str">
        <f t="shared" si="14"/>
        <v/>
      </c>
      <c r="G903" s="155"/>
      <c r="H903" s="163"/>
      <c r="I903" s="88"/>
      <c r="J903" s="154"/>
      <c r="K9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3" s="156"/>
      <c r="M9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3" s="89"/>
      <c r="O903" s="89"/>
      <c r="P903" s="89"/>
      <c r="Q903" s="145"/>
      <c r="R903" s="146"/>
    </row>
    <row r="904" spans="1:18" x14ac:dyDescent="0.25">
      <c r="A904" s="84"/>
      <c r="B904" s="144"/>
      <c r="C904" s="144"/>
      <c r="D904" s="86"/>
      <c r="E904" s="87"/>
      <c r="F904" s="162" t="str">
        <f t="shared" si="14"/>
        <v/>
      </c>
      <c r="G904" s="155"/>
      <c r="H904" s="163"/>
      <c r="I904" s="88"/>
      <c r="J904" s="154"/>
      <c r="K9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4" s="156"/>
      <c r="M9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4" s="89"/>
      <c r="O904" s="89"/>
      <c r="P904" s="89"/>
      <c r="Q904" s="145"/>
      <c r="R904" s="146"/>
    </row>
    <row r="905" spans="1:18" x14ac:dyDescent="0.25">
      <c r="A905" s="84"/>
      <c r="B905" s="144"/>
      <c r="C905" s="144"/>
      <c r="D905" s="86"/>
      <c r="E905" s="87"/>
      <c r="F905" s="162" t="str">
        <f t="shared" si="14"/>
        <v/>
      </c>
      <c r="G905" s="155"/>
      <c r="H905" s="163"/>
      <c r="I905" s="88"/>
      <c r="J905" s="154"/>
      <c r="K9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5" s="156"/>
      <c r="M9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5" s="89"/>
      <c r="O905" s="89"/>
      <c r="P905" s="89"/>
      <c r="Q905" s="145"/>
      <c r="R905" s="146"/>
    </row>
    <row r="906" spans="1:18" x14ac:dyDescent="0.25">
      <c r="A906" s="84"/>
      <c r="B906" s="144"/>
      <c r="C906" s="144"/>
      <c r="D906" s="86"/>
      <c r="E906" s="87"/>
      <c r="F906" s="162" t="str">
        <f t="shared" si="14"/>
        <v/>
      </c>
      <c r="G906" s="155"/>
      <c r="H906" s="163"/>
      <c r="I906" s="88"/>
      <c r="J906" s="154"/>
      <c r="K9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6" s="156"/>
      <c r="M9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6" s="89"/>
      <c r="O906" s="89"/>
      <c r="P906" s="89"/>
      <c r="Q906" s="145"/>
      <c r="R906" s="146"/>
    </row>
    <row r="907" spans="1:18" x14ac:dyDescent="0.25">
      <c r="A907" s="84"/>
      <c r="B907" s="144"/>
      <c r="C907" s="144"/>
      <c r="D907" s="86"/>
      <c r="E907" s="87"/>
      <c r="F907" s="162" t="str">
        <f t="shared" si="14"/>
        <v/>
      </c>
      <c r="G907" s="155"/>
      <c r="H907" s="163"/>
      <c r="I907" s="88"/>
      <c r="J907" s="154"/>
      <c r="K9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7" s="156"/>
      <c r="M9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7" s="89"/>
      <c r="O907" s="89"/>
      <c r="P907" s="89"/>
      <c r="Q907" s="145"/>
      <c r="R907" s="146"/>
    </row>
    <row r="908" spans="1:18" x14ac:dyDescent="0.25">
      <c r="A908" s="84"/>
      <c r="B908" s="144"/>
      <c r="C908" s="144"/>
      <c r="D908" s="86"/>
      <c r="E908" s="87"/>
      <c r="F908" s="162" t="str">
        <f t="shared" si="14"/>
        <v/>
      </c>
      <c r="G908" s="155"/>
      <c r="H908" s="163"/>
      <c r="I908" s="88"/>
      <c r="J908" s="154"/>
      <c r="K9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8" s="156"/>
      <c r="M9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8" s="89"/>
      <c r="O908" s="89"/>
      <c r="P908" s="89"/>
      <c r="Q908" s="145"/>
      <c r="R908" s="146"/>
    </row>
    <row r="909" spans="1:18" x14ac:dyDescent="0.25">
      <c r="A909" s="84"/>
      <c r="B909" s="144"/>
      <c r="C909" s="144"/>
      <c r="D909" s="86"/>
      <c r="E909" s="87"/>
      <c r="F909" s="162" t="str">
        <f t="shared" si="14"/>
        <v/>
      </c>
      <c r="G909" s="155"/>
      <c r="H909" s="163"/>
      <c r="I909" s="88"/>
      <c r="J909" s="154"/>
      <c r="K9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09" s="156"/>
      <c r="M9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09" s="89"/>
      <c r="O909" s="89"/>
      <c r="P909" s="89"/>
      <c r="Q909" s="145"/>
      <c r="R909" s="146"/>
    </row>
    <row r="910" spans="1:18" x14ac:dyDescent="0.25">
      <c r="A910" s="84"/>
      <c r="B910" s="144"/>
      <c r="C910" s="144"/>
      <c r="D910" s="86"/>
      <c r="E910" s="87"/>
      <c r="F910" s="162" t="str">
        <f t="shared" si="14"/>
        <v/>
      </c>
      <c r="G910" s="155"/>
      <c r="H910" s="163"/>
      <c r="I910" s="88"/>
      <c r="J910" s="154"/>
      <c r="K9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0" s="156"/>
      <c r="M9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0" s="89"/>
      <c r="O910" s="89"/>
      <c r="P910" s="89"/>
      <c r="Q910" s="145"/>
      <c r="R910" s="146"/>
    </row>
    <row r="911" spans="1:18" x14ac:dyDescent="0.25">
      <c r="A911" s="84"/>
      <c r="B911" s="144"/>
      <c r="C911" s="144"/>
      <c r="D911" s="86"/>
      <c r="E911" s="87"/>
      <c r="F911" s="162" t="str">
        <f t="shared" si="14"/>
        <v/>
      </c>
      <c r="G911" s="155"/>
      <c r="H911" s="163"/>
      <c r="I911" s="88"/>
      <c r="J911" s="154"/>
      <c r="K9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1" s="156"/>
      <c r="M9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1" s="89"/>
      <c r="O911" s="89"/>
      <c r="P911" s="89"/>
      <c r="Q911" s="145"/>
      <c r="R911" s="146"/>
    </row>
    <row r="912" spans="1:18" x14ac:dyDescent="0.25">
      <c r="A912" s="84"/>
      <c r="B912" s="144"/>
      <c r="C912" s="144"/>
      <c r="D912" s="86"/>
      <c r="E912" s="87"/>
      <c r="F912" s="162" t="str">
        <f t="shared" si="14"/>
        <v/>
      </c>
      <c r="G912" s="155"/>
      <c r="H912" s="163"/>
      <c r="I912" s="88"/>
      <c r="J912" s="154"/>
      <c r="K9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2" s="156"/>
      <c r="M9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2" s="89"/>
      <c r="O912" s="89"/>
      <c r="P912" s="89"/>
      <c r="Q912" s="145"/>
      <c r="R912" s="146"/>
    </row>
    <row r="913" spans="1:18" x14ac:dyDescent="0.25">
      <c r="A913" s="84"/>
      <c r="B913" s="144"/>
      <c r="C913" s="144"/>
      <c r="D913" s="86"/>
      <c r="E913" s="87"/>
      <c r="F913" s="162" t="str">
        <f t="shared" si="14"/>
        <v/>
      </c>
      <c r="G913" s="155"/>
      <c r="H913" s="163"/>
      <c r="I913" s="88"/>
      <c r="J913" s="154"/>
      <c r="K9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3" s="156"/>
      <c r="M9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3" s="89"/>
      <c r="O913" s="89"/>
      <c r="P913" s="89"/>
      <c r="Q913" s="145"/>
      <c r="R913" s="146"/>
    </row>
    <row r="914" spans="1:18" x14ac:dyDescent="0.25">
      <c r="A914" s="84"/>
      <c r="B914" s="144"/>
      <c r="C914" s="144"/>
      <c r="D914" s="86"/>
      <c r="E914" s="87"/>
      <c r="F914" s="162" t="str">
        <f t="shared" si="14"/>
        <v/>
      </c>
      <c r="G914" s="155"/>
      <c r="H914" s="163"/>
      <c r="I914" s="88"/>
      <c r="J914" s="154"/>
      <c r="K9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4" s="156"/>
      <c r="M9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4" s="89"/>
      <c r="O914" s="89"/>
      <c r="P914" s="89"/>
      <c r="Q914" s="145"/>
      <c r="R914" s="146"/>
    </row>
    <row r="915" spans="1:18" x14ac:dyDescent="0.25">
      <c r="A915" s="84"/>
      <c r="B915" s="144"/>
      <c r="C915" s="144"/>
      <c r="D915" s="86"/>
      <c r="E915" s="87"/>
      <c r="F915" s="162" t="str">
        <f t="shared" si="14"/>
        <v/>
      </c>
      <c r="G915" s="155"/>
      <c r="H915" s="163"/>
      <c r="I915" s="88"/>
      <c r="J915" s="154"/>
      <c r="K9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5" s="156"/>
      <c r="M9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5" s="89"/>
      <c r="O915" s="89"/>
      <c r="P915" s="89"/>
      <c r="Q915" s="145"/>
      <c r="R915" s="146"/>
    </row>
    <row r="916" spans="1:18" x14ac:dyDescent="0.25">
      <c r="A916" s="84"/>
      <c r="B916" s="144"/>
      <c r="C916" s="144"/>
      <c r="D916" s="86"/>
      <c r="E916" s="87"/>
      <c r="F916" s="162" t="str">
        <f t="shared" si="14"/>
        <v/>
      </c>
      <c r="G916" s="155"/>
      <c r="H916" s="163"/>
      <c r="I916" s="88"/>
      <c r="J916" s="154"/>
      <c r="K9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6" s="156"/>
      <c r="M9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6" s="89"/>
      <c r="O916" s="89"/>
      <c r="P916" s="89"/>
      <c r="Q916" s="145"/>
      <c r="R916" s="146"/>
    </row>
    <row r="917" spans="1:18" x14ac:dyDescent="0.25">
      <c r="A917" s="84"/>
      <c r="B917" s="144"/>
      <c r="C917" s="144"/>
      <c r="D917" s="86"/>
      <c r="E917" s="87"/>
      <c r="F917" s="162" t="str">
        <f t="shared" si="14"/>
        <v/>
      </c>
      <c r="G917" s="155"/>
      <c r="H917" s="163"/>
      <c r="I917" s="88"/>
      <c r="J917" s="154"/>
      <c r="K9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7" s="156"/>
      <c r="M9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7" s="89"/>
      <c r="O917" s="89"/>
      <c r="P917" s="89"/>
      <c r="Q917" s="145"/>
      <c r="R917" s="146"/>
    </row>
    <row r="918" spans="1:18" x14ac:dyDescent="0.25">
      <c r="A918" s="84"/>
      <c r="B918" s="144"/>
      <c r="C918" s="144"/>
      <c r="D918" s="86"/>
      <c r="E918" s="87"/>
      <c r="F918" s="162" t="str">
        <f t="shared" ref="F918:F981" si="15">IF(OR(ISBLANK(E918),ISERROR($B$14),ISERROR($B$15))=FALSE,E918+(E918*$B$14+$B$15),"")</f>
        <v/>
      </c>
      <c r="G918" s="155"/>
      <c r="H918" s="163"/>
      <c r="I918" s="88"/>
      <c r="J918" s="154"/>
      <c r="K9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8" s="156"/>
      <c r="M9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8" s="89"/>
      <c r="O918" s="89"/>
      <c r="P918" s="89"/>
      <c r="Q918" s="145"/>
      <c r="R918" s="146"/>
    </row>
    <row r="919" spans="1:18" x14ac:dyDescent="0.25">
      <c r="A919" s="84"/>
      <c r="B919" s="144"/>
      <c r="C919" s="144"/>
      <c r="D919" s="86"/>
      <c r="E919" s="87"/>
      <c r="F919" s="162" t="str">
        <f t="shared" si="15"/>
        <v/>
      </c>
      <c r="G919" s="155"/>
      <c r="H919" s="163"/>
      <c r="I919" s="88"/>
      <c r="J919" s="154"/>
      <c r="K9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19" s="156"/>
      <c r="M9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19" s="89"/>
      <c r="O919" s="89"/>
      <c r="P919" s="89"/>
      <c r="Q919" s="145"/>
      <c r="R919" s="146"/>
    </row>
    <row r="920" spans="1:18" x14ac:dyDescent="0.25">
      <c r="A920" s="84"/>
      <c r="B920" s="144"/>
      <c r="C920" s="144"/>
      <c r="D920" s="86"/>
      <c r="E920" s="87"/>
      <c r="F920" s="162" t="str">
        <f t="shared" si="15"/>
        <v/>
      </c>
      <c r="G920" s="155"/>
      <c r="H920" s="163"/>
      <c r="I920" s="88"/>
      <c r="J920" s="154"/>
      <c r="K92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0" s="156"/>
      <c r="M92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0" s="89"/>
      <c r="O920" s="89"/>
      <c r="P920" s="89"/>
      <c r="Q920" s="145"/>
      <c r="R920" s="146"/>
    </row>
    <row r="921" spans="1:18" x14ac:dyDescent="0.25">
      <c r="A921" s="84"/>
      <c r="B921" s="144"/>
      <c r="C921" s="144"/>
      <c r="D921" s="86"/>
      <c r="E921" s="87"/>
      <c r="F921" s="162" t="str">
        <f t="shared" si="15"/>
        <v/>
      </c>
      <c r="G921" s="155"/>
      <c r="H921" s="163"/>
      <c r="I921" s="88"/>
      <c r="J921" s="154"/>
      <c r="K92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1" s="156"/>
      <c r="M92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1" s="89"/>
      <c r="O921" s="89"/>
      <c r="P921" s="89"/>
      <c r="Q921" s="145"/>
      <c r="R921" s="146"/>
    </row>
    <row r="922" spans="1:18" x14ac:dyDescent="0.25">
      <c r="A922" s="84"/>
      <c r="B922" s="144"/>
      <c r="C922" s="144"/>
      <c r="D922" s="86"/>
      <c r="E922" s="87"/>
      <c r="F922" s="162" t="str">
        <f t="shared" si="15"/>
        <v/>
      </c>
      <c r="G922" s="155"/>
      <c r="H922" s="163"/>
      <c r="I922" s="88"/>
      <c r="J922" s="154"/>
      <c r="K92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2" s="156"/>
      <c r="M92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2" s="89"/>
      <c r="O922" s="89"/>
      <c r="P922" s="89"/>
      <c r="Q922" s="145"/>
      <c r="R922" s="146"/>
    </row>
    <row r="923" spans="1:18" x14ac:dyDescent="0.25">
      <c r="A923" s="84"/>
      <c r="B923" s="144"/>
      <c r="C923" s="144"/>
      <c r="D923" s="86"/>
      <c r="E923" s="87"/>
      <c r="F923" s="162" t="str">
        <f t="shared" si="15"/>
        <v/>
      </c>
      <c r="G923" s="155"/>
      <c r="H923" s="163"/>
      <c r="I923" s="88"/>
      <c r="J923" s="154"/>
      <c r="K92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3" s="156"/>
      <c r="M92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3" s="89"/>
      <c r="O923" s="89"/>
      <c r="P923" s="89"/>
      <c r="Q923" s="145"/>
      <c r="R923" s="146"/>
    </row>
    <row r="924" spans="1:18" x14ac:dyDescent="0.25">
      <c r="A924" s="84"/>
      <c r="B924" s="144"/>
      <c r="C924" s="144"/>
      <c r="D924" s="86"/>
      <c r="E924" s="87"/>
      <c r="F924" s="162" t="str">
        <f t="shared" si="15"/>
        <v/>
      </c>
      <c r="G924" s="155"/>
      <c r="H924" s="163"/>
      <c r="I924" s="88"/>
      <c r="J924" s="154"/>
      <c r="K92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4" s="156"/>
      <c r="M92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4" s="89"/>
      <c r="O924" s="89"/>
      <c r="P924" s="89"/>
      <c r="Q924" s="145"/>
      <c r="R924" s="146"/>
    </row>
    <row r="925" spans="1:18" x14ac:dyDescent="0.25">
      <c r="A925" s="84"/>
      <c r="B925" s="144"/>
      <c r="C925" s="144"/>
      <c r="D925" s="86"/>
      <c r="E925" s="87"/>
      <c r="F925" s="162" t="str">
        <f t="shared" si="15"/>
        <v/>
      </c>
      <c r="G925" s="155"/>
      <c r="H925" s="163"/>
      <c r="I925" s="88"/>
      <c r="J925" s="154"/>
      <c r="K92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5" s="156"/>
      <c r="M92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5" s="89"/>
      <c r="O925" s="89"/>
      <c r="P925" s="89"/>
      <c r="Q925" s="145"/>
      <c r="R925" s="146"/>
    </row>
    <row r="926" spans="1:18" x14ac:dyDescent="0.25">
      <c r="A926" s="84"/>
      <c r="B926" s="144"/>
      <c r="C926" s="144"/>
      <c r="D926" s="86"/>
      <c r="E926" s="87"/>
      <c r="F926" s="162" t="str">
        <f t="shared" si="15"/>
        <v/>
      </c>
      <c r="G926" s="155"/>
      <c r="H926" s="163"/>
      <c r="I926" s="88"/>
      <c r="J926" s="154"/>
      <c r="K92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6" s="156"/>
      <c r="M92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6" s="89"/>
      <c r="O926" s="89"/>
      <c r="P926" s="89"/>
      <c r="Q926" s="145"/>
      <c r="R926" s="146"/>
    </row>
    <row r="927" spans="1:18" x14ac:dyDescent="0.25">
      <c r="A927" s="84"/>
      <c r="B927" s="144"/>
      <c r="C927" s="144"/>
      <c r="D927" s="86"/>
      <c r="E927" s="87"/>
      <c r="F927" s="162" t="str">
        <f t="shared" si="15"/>
        <v/>
      </c>
      <c r="G927" s="155"/>
      <c r="H927" s="163"/>
      <c r="I927" s="88"/>
      <c r="J927" s="154"/>
      <c r="K92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7" s="156"/>
      <c r="M92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7" s="89"/>
      <c r="O927" s="89"/>
      <c r="P927" s="89"/>
      <c r="Q927" s="145"/>
      <c r="R927" s="146"/>
    </row>
    <row r="928" spans="1:18" x14ac:dyDescent="0.25">
      <c r="A928" s="84"/>
      <c r="B928" s="144"/>
      <c r="C928" s="144"/>
      <c r="D928" s="86"/>
      <c r="E928" s="87"/>
      <c r="F928" s="162" t="str">
        <f t="shared" si="15"/>
        <v/>
      </c>
      <c r="G928" s="155"/>
      <c r="H928" s="163"/>
      <c r="I928" s="88"/>
      <c r="J928" s="154"/>
      <c r="K92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8" s="156"/>
      <c r="M92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8" s="89"/>
      <c r="O928" s="89"/>
      <c r="P928" s="89"/>
      <c r="Q928" s="145"/>
      <c r="R928" s="146"/>
    </row>
    <row r="929" spans="1:18" x14ac:dyDescent="0.25">
      <c r="A929" s="84"/>
      <c r="B929" s="144"/>
      <c r="C929" s="144"/>
      <c r="D929" s="86"/>
      <c r="E929" s="87"/>
      <c r="F929" s="162" t="str">
        <f t="shared" si="15"/>
        <v/>
      </c>
      <c r="G929" s="155"/>
      <c r="H929" s="163"/>
      <c r="I929" s="88"/>
      <c r="J929" s="154"/>
      <c r="K92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29" s="156"/>
      <c r="M92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29" s="89"/>
      <c r="O929" s="89"/>
      <c r="P929" s="89"/>
      <c r="Q929" s="145"/>
      <c r="R929" s="146"/>
    </row>
    <row r="930" spans="1:18" x14ac:dyDescent="0.25">
      <c r="A930" s="84"/>
      <c r="B930" s="144"/>
      <c r="C930" s="144"/>
      <c r="D930" s="86"/>
      <c r="E930" s="87"/>
      <c r="F930" s="162" t="str">
        <f t="shared" si="15"/>
        <v/>
      </c>
      <c r="G930" s="155"/>
      <c r="H930" s="163"/>
      <c r="I930" s="88"/>
      <c r="J930" s="154"/>
      <c r="K93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0" s="156"/>
      <c r="M93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0" s="89"/>
      <c r="O930" s="89"/>
      <c r="P930" s="89"/>
      <c r="Q930" s="145"/>
      <c r="R930" s="146"/>
    </row>
    <row r="931" spans="1:18" x14ac:dyDescent="0.25">
      <c r="A931" s="84"/>
      <c r="B931" s="144"/>
      <c r="C931" s="144"/>
      <c r="D931" s="86"/>
      <c r="E931" s="87"/>
      <c r="F931" s="162" t="str">
        <f t="shared" si="15"/>
        <v/>
      </c>
      <c r="G931" s="155"/>
      <c r="H931" s="163"/>
      <c r="I931" s="88"/>
      <c r="J931" s="154"/>
      <c r="K93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1" s="156"/>
      <c r="M93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1" s="89"/>
      <c r="O931" s="89"/>
      <c r="P931" s="89"/>
      <c r="Q931" s="145"/>
      <c r="R931" s="146"/>
    </row>
    <row r="932" spans="1:18" x14ac:dyDescent="0.25">
      <c r="A932" s="84"/>
      <c r="B932" s="144"/>
      <c r="C932" s="144"/>
      <c r="D932" s="86"/>
      <c r="E932" s="87"/>
      <c r="F932" s="162" t="str">
        <f t="shared" si="15"/>
        <v/>
      </c>
      <c r="G932" s="155"/>
      <c r="H932" s="163"/>
      <c r="I932" s="88"/>
      <c r="J932" s="154"/>
      <c r="K93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2" s="156"/>
      <c r="M93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2" s="89"/>
      <c r="O932" s="89"/>
      <c r="P932" s="89"/>
      <c r="Q932" s="145"/>
      <c r="R932" s="146"/>
    </row>
    <row r="933" spans="1:18" x14ac:dyDescent="0.25">
      <c r="A933" s="84"/>
      <c r="B933" s="144"/>
      <c r="C933" s="144"/>
      <c r="D933" s="86"/>
      <c r="E933" s="87"/>
      <c r="F933" s="162" t="str">
        <f t="shared" si="15"/>
        <v/>
      </c>
      <c r="G933" s="155"/>
      <c r="H933" s="163"/>
      <c r="I933" s="88"/>
      <c r="J933" s="154"/>
      <c r="K93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3" s="156"/>
      <c r="M93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3" s="89"/>
      <c r="O933" s="89"/>
      <c r="P933" s="89"/>
      <c r="Q933" s="145"/>
      <c r="R933" s="146"/>
    </row>
    <row r="934" spans="1:18" x14ac:dyDescent="0.25">
      <c r="A934" s="84"/>
      <c r="B934" s="144"/>
      <c r="C934" s="144"/>
      <c r="D934" s="86"/>
      <c r="E934" s="87"/>
      <c r="F934" s="162" t="str">
        <f t="shared" si="15"/>
        <v/>
      </c>
      <c r="G934" s="155"/>
      <c r="H934" s="163"/>
      <c r="I934" s="88"/>
      <c r="J934" s="154"/>
      <c r="K93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4" s="156"/>
      <c r="M93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4" s="89"/>
      <c r="O934" s="89"/>
      <c r="P934" s="89"/>
      <c r="Q934" s="145"/>
      <c r="R934" s="146"/>
    </row>
    <row r="935" spans="1:18" x14ac:dyDescent="0.25">
      <c r="A935" s="84"/>
      <c r="B935" s="144"/>
      <c r="C935" s="144"/>
      <c r="D935" s="86"/>
      <c r="E935" s="87"/>
      <c r="F935" s="162" t="str">
        <f t="shared" si="15"/>
        <v/>
      </c>
      <c r="G935" s="155"/>
      <c r="H935" s="163"/>
      <c r="I935" s="88"/>
      <c r="J935" s="154"/>
      <c r="K93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5" s="156"/>
      <c r="M93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5" s="89"/>
      <c r="O935" s="89"/>
      <c r="P935" s="89"/>
      <c r="Q935" s="145"/>
      <c r="R935" s="146"/>
    </row>
    <row r="936" spans="1:18" x14ac:dyDescent="0.25">
      <c r="A936" s="84"/>
      <c r="B936" s="144"/>
      <c r="C936" s="144"/>
      <c r="D936" s="86"/>
      <c r="E936" s="87"/>
      <c r="F936" s="162" t="str">
        <f t="shared" si="15"/>
        <v/>
      </c>
      <c r="G936" s="155"/>
      <c r="H936" s="163"/>
      <c r="I936" s="88"/>
      <c r="J936" s="154"/>
      <c r="K93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6" s="156"/>
      <c r="M93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6" s="89"/>
      <c r="O936" s="89"/>
      <c r="P936" s="89"/>
      <c r="Q936" s="145"/>
      <c r="R936" s="146"/>
    </row>
    <row r="937" spans="1:18" x14ac:dyDescent="0.25">
      <c r="A937" s="84"/>
      <c r="B937" s="144"/>
      <c r="C937" s="144"/>
      <c r="D937" s="86"/>
      <c r="E937" s="87"/>
      <c r="F937" s="162" t="str">
        <f t="shared" si="15"/>
        <v/>
      </c>
      <c r="G937" s="155"/>
      <c r="H937" s="163"/>
      <c r="I937" s="88"/>
      <c r="J937" s="154"/>
      <c r="K93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7" s="156"/>
      <c r="M93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7" s="89"/>
      <c r="O937" s="89"/>
      <c r="P937" s="89"/>
      <c r="Q937" s="145"/>
      <c r="R937" s="146"/>
    </row>
    <row r="938" spans="1:18" x14ac:dyDescent="0.25">
      <c r="A938" s="84"/>
      <c r="B938" s="144"/>
      <c r="C938" s="144"/>
      <c r="D938" s="86"/>
      <c r="E938" s="87"/>
      <c r="F938" s="162" t="str">
        <f t="shared" si="15"/>
        <v/>
      </c>
      <c r="G938" s="155"/>
      <c r="H938" s="163"/>
      <c r="I938" s="88"/>
      <c r="J938" s="154"/>
      <c r="K93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8" s="156"/>
      <c r="M93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8" s="89"/>
      <c r="O938" s="89"/>
      <c r="P938" s="89"/>
      <c r="Q938" s="145"/>
      <c r="R938" s="146"/>
    </row>
    <row r="939" spans="1:18" x14ac:dyDescent="0.25">
      <c r="A939" s="84"/>
      <c r="B939" s="144"/>
      <c r="C939" s="144"/>
      <c r="D939" s="86"/>
      <c r="E939" s="87"/>
      <c r="F939" s="162" t="str">
        <f t="shared" si="15"/>
        <v/>
      </c>
      <c r="G939" s="155"/>
      <c r="H939" s="163"/>
      <c r="I939" s="88"/>
      <c r="J939" s="154"/>
      <c r="K93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39" s="156"/>
      <c r="M93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39" s="89"/>
      <c r="O939" s="89"/>
      <c r="P939" s="89"/>
      <c r="Q939" s="145"/>
      <c r="R939" s="146"/>
    </row>
    <row r="940" spans="1:18" x14ac:dyDescent="0.25">
      <c r="A940" s="84"/>
      <c r="B940" s="144"/>
      <c r="C940" s="144"/>
      <c r="D940" s="86"/>
      <c r="E940" s="87"/>
      <c r="F940" s="162" t="str">
        <f t="shared" si="15"/>
        <v/>
      </c>
      <c r="G940" s="155"/>
      <c r="H940" s="163"/>
      <c r="I940" s="88"/>
      <c r="J940" s="154"/>
      <c r="K94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0" s="156"/>
      <c r="M94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0" s="89"/>
      <c r="O940" s="89"/>
      <c r="P940" s="89"/>
      <c r="Q940" s="145"/>
      <c r="R940" s="146"/>
    </row>
    <row r="941" spans="1:18" x14ac:dyDescent="0.25">
      <c r="A941" s="84"/>
      <c r="B941" s="144"/>
      <c r="C941" s="144"/>
      <c r="D941" s="86"/>
      <c r="E941" s="87"/>
      <c r="F941" s="162" t="str">
        <f t="shared" si="15"/>
        <v/>
      </c>
      <c r="G941" s="155"/>
      <c r="H941" s="163"/>
      <c r="I941" s="88"/>
      <c r="J941" s="154"/>
      <c r="K94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1" s="156"/>
      <c r="M94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1" s="89"/>
      <c r="O941" s="89"/>
      <c r="P941" s="89"/>
      <c r="Q941" s="145"/>
      <c r="R941" s="146"/>
    </row>
    <row r="942" spans="1:18" x14ac:dyDescent="0.25">
      <c r="A942" s="84"/>
      <c r="B942" s="144"/>
      <c r="C942" s="144"/>
      <c r="D942" s="86"/>
      <c r="E942" s="87"/>
      <c r="F942" s="162" t="str">
        <f t="shared" si="15"/>
        <v/>
      </c>
      <c r="G942" s="155"/>
      <c r="H942" s="163"/>
      <c r="I942" s="88"/>
      <c r="J942" s="154"/>
      <c r="K94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2" s="156"/>
      <c r="M94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2" s="89"/>
      <c r="O942" s="89"/>
      <c r="P942" s="89"/>
      <c r="Q942" s="145"/>
      <c r="R942" s="146"/>
    </row>
    <row r="943" spans="1:18" x14ac:dyDescent="0.25">
      <c r="A943" s="84"/>
      <c r="B943" s="144"/>
      <c r="C943" s="144"/>
      <c r="D943" s="86"/>
      <c r="E943" s="87"/>
      <c r="F943" s="162" t="str">
        <f t="shared" si="15"/>
        <v/>
      </c>
      <c r="G943" s="155"/>
      <c r="H943" s="163"/>
      <c r="I943" s="88"/>
      <c r="J943" s="154"/>
      <c r="K94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3" s="156"/>
      <c r="M94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3" s="89"/>
      <c r="O943" s="89"/>
      <c r="P943" s="89"/>
      <c r="Q943" s="145"/>
      <c r="R943" s="146"/>
    </row>
    <row r="944" spans="1:18" x14ac:dyDescent="0.25">
      <c r="A944" s="84"/>
      <c r="B944" s="144"/>
      <c r="C944" s="144"/>
      <c r="D944" s="86"/>
      <c r="E944" s="87"/>
      <c r="F944" s="162" t="str">
        <f t="shared" si="15"/>
        <v/>
      </c>
      <c r="G944" s="155"/>
      <c r="H944" s="163"/>
      <c r="I944" s="88"/>
      <c r="J944" s="154"/>
      <c r="K94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4" s="156"/>
      <c r="M94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4" s="89"/>
      <c r="O944" s="89"/>
      <c r="P944" s="89"/>
      <c r="Q944" s="145"/>
      <c r="R944" s="146"/>
    </row>
    <row r="945" spans="1:18" x14ac:dyDescent="0.25">
      <c r="A945" s="84"/>
      <c r="B945" s="144"/>
      <c r="C945" s="144"/>
      <c r="D945" s="86"/>
      <c r="E945" s="87"/>
      <c r="F945" s="162" t="str">
        <f t="shared" si="15"/>
        <v/>
      </c>
      <c r="G945" s="155"/>
      <c r="H945" s="163"/>
      <c r="I945" s="88"/>
      <c r="J945" s="154"/>
      <c r="K94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5" s="156"/>
      <c r="M94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5" s="89"/>
      <c r="O945" s="89"/>
      <c r="P945" s="89"/>
      <c r="Q945" s="145"/>
      <c r="R945" s="146"/>
    </row>
    <row r="946" spans="1:18" x14ac:dyDescent="0.25">
      <c r="A946" s="84"/>
      <c r="B946" s="144"/>
      <c r="C946" s="144"/>
      <c r="D946" s="86"/>
      <c r="E946" s="87"/>
      <c r="F946" s="162" t="str">
        <f t="shared" si="15"/>
        <v/>
      </c>
      <c r="G946" s="155"/>
      <c r="H946" s="163"/>
      <c r="I946" s="88"/>
      <c r="J946" s="154"/>
      <c r="K94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6" s="156"/>
      <c r="M94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6" s="89"/>
      <c r="O946" s="89"/>
      <c r="P946" s="89"/>
      <c r="Q946" s="145"/>
      <c r="R946" s="146"/>
    </row>
    <row r="947" spans="1:18" x14ac:dyDescent="0.25">
      <c r="A947" s="84"/>
      <c r="B947" s="144"/>
      <c r="C947" s="144"/>
      <c r="D947" s="86"/>
      <c r="E947" s="87"/>
      <c r="F947" s="162" t="str">
        <f t="shared" si="15"/>
        <v/>
      </c>
      <c r="G947" s="155"/>
      <c r="H947" s="163"/>
      <c r="I947" s="88"/>
      <c r="J947" s="154"/>
      <c r="K94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7" s="156"/>
      <c r="M94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7" s="89"/>
      <c r="O947" s="89"/>
      <c r="P947" s="89"/>
      <c r="Q947" s="145"/>
      <c r="R947" s="146"/>
    </row>
    <row r="948" spans="1:18" x14ac:dyDescent="0.25">
      <c r="A948" s="84"/>
      <c r="B948" s="144"/>
      <c r="C948" s="144"/>
      <c r="D948" s="86"/>
      <c r="E948" s="87"/>
      <c r="F948" s="162" t="str">
        <f t="shared" si="15"/>
        <v/>
      </c>
      <c r="G948" s="155"/>
      <c r="H948" s="163"/>
      <c r="I948" s="88"/>
      <c r="J948" s="154"/>
      <c r="K94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8" s="156"/>
      <c r="M94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8" s="89"/>
      <c r="O948" s="89"/>
      <c r="P948" s="89"/>
      <c r="Q948" s="145"/>
      <c r="R948" s="146"/>
    </row>
    <row r="949" spans="1:18" x14ac:dyDescent="0.25">
      <c r="A949" s="84"/>
      <c r="B949" s="144"/>
      <c r="C949" s="144"/>
      <c r="D949" s="86"/>
      <c r="E949" s="87"/>
      <c r="F949" s="162" t="str">
        <f t="shared" si="15"/>
        <v/>
      </c>
      <c r="G949" s="155"/>
      <c r="H949" s="163"/>
      <c r="I949" s="88"/>
      <c r="J949" s="154"/>
      <c r="K94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49" s="156"/>
      <c r="M94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49" s="89"/>
      <c r="O949" s="89"/>
      <c r="P949" s="89"/>
      <c r="Q949" s="145"/>
      <c r="R949" s="146"/>
    </row>
    <row r="950" spans="1:18" x14ac:dyDescent="0.25">
      <c r="A950" s="84"/>
      <c r="B950" s="144"/>
      <c r="C950" s="144"/>
      <c r="D950" s="86"/>
      <c r="E950" s="87"/>
      <c r="F950" s="162" t="str">
        <f t="shared" si="15"/>
        <v/>
      </c>
      <c r="G950" s="155"/>
      <c r="H950" s="163"/>
      <c r="I950" s="88"/>
      <c r="J950" s="154"/>
      <c r="K95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0" s="156"/>
      <c r="M95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0" s="89"/>
      <c r="O950" s="89"/>
      <c r="P950" s="89"/>
      <c r="Q950" s="145"/>
      <c r="R950" s="146"/>
    </row>
    <row r="951" spans="1:18" x14ac:dyDescent="0.25">
      <c r="A951" s="84"/>
      <c r="B951" s="144"/>
      <c r="C951" s="144"/>
      <c r="D951" s="86"/>
      <c r="E951" s="87"/>
      <c r="F951" s="162" t="str">
        <f t="shared" si="15"/>
        <v/>
      </c>
      <c r="G951" s="155"/>
      <c r="H951" s="163"/>
      <c r="I951" s="88"/>
      <c r="J951" s="154"/>
      <c r="K95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1" s="156"/>
      <c r="M95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1" s="89"/>
      <c r="O951" s="89"/>
      <c r="P951" s="89"/>
      <c r="Q951" s="145"/>
      <c r="R951" s="146"/>
    </row>
    <row r="952" spans="1:18" x14ac:dyDescent="0.25">
      <c r="A952" s="84"/>
      <c r="B952" s="144"/>
      <c r="C952" s="144"/>
      <c r="D952" s="86"/>
      <c r="E952" s="87"/>
      <c r="F952" s="162" t="str">
        <f t="shared" si="15"/>
        <v/>
      </c>
      <c r="G952" s="155"/>
      <c r="H952" s="163"/>
      <c r="I952" s="88"/>
      <c r="J952" s="154"/>
      <c r="K95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2" s="156"/>
      <c r="M95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2" s="89"/>
      <c r="O952" s="89"/>
      <c r="P952" s="89"/>
      <c r="Q952" s="145"/>
      <c r="R952" s="146"/>
    </row>
    <row r="953" spans="1:18" x14ac:dyDescent="0.25">
      <c r="A953" s="84"/>
      <c r="B953" s="144"/>
      <c r="C953" s="144"/>
      <c r="D953" s="86"/>
      <c r="E953" s="87"/>
      <c r="F953" s="162" t="str">
        <f t="shared" si="15"/>
        <v/>
      </c>
      <c r="G953" s="155"/>
      <c r="H953" s="163"/>
      <c r="I953" s="88"/>
      <c r="J953" s="154"/>
      <c r="K95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3" s="156"/>
      <c r="M95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3" s="89"/>
      <c r="O953" s="89"/>
      <c r="P953" s="89"/>
      <c r="Q953" s="145"/>
      <c r="R953" s="146"/>
    </row>
    <row r="954" spans="1:18" x14ac:dyDescent="0.25">
      <c r="A954" s="84"/>
      <c r="B954" s="144"/>
      <c r="C954" s="144"/>
      <c r="D954" s="86"/>
      <c r="E954" s="87"/>
      <c r="F954" s="162" t="str">
        <f t="shared" si="15"/>
        <v/>
      </c>
      <c r="G954" s="155"/>
      <c r="H954" s="163"/>
      <c r="I954" s="88"/>
      <c r="J954" s="154"/>
      <c r="K95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4" s="156"/>
      <c r="M95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4" s="89"/>
      <c r="O954" s="89"/>
      <c r="P954" s="89"/>
      <c r="Q954" s="145"/>
      <c r="R954" s="146"/>
    </row>
    <row r="955" spans="1:18" x14ac:dyDescent="0.25">
      <c r="A955" s="84"/>
      <c r="B955" s="144"/>
      <c r="C955" s="144"/>
      <c r="D955" s="86"/>
      <c r="E955" s="87"/>
      <c r="F955" s="162" t="str">
        <f t="shared" si="15"/>
        <v/>
      </c>
      <c r="G955" s="155"/>
      <c r="H955" s="163"/>
      <c r="I955" s="88"/>
      <c r="J955" s="154"/>
      <c r="K95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5" s="156"/>
      <c r="M95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5" s="89"/>
      <c r="O955" s="89"/>
      <c r="P955" s="89"/>
      <c r="Q955" s="145"/>
      <c r="R955" s="146"/>
    </row>
    <row r="956" spans="1:18" x14ac:dyDescent="0.25">
      <c r="A956" s="84"/>
      <c r="B956" s="144"/>
      <c r="C956" s="144"/>
      <c r="D956" s="86"/>
      <c r="E956" s="87"/>
      <c r="F956" s="162" t="str">
        <f t="shared" si="15"/>
        <v/>
      </c>
      <c r="G956" s="155"/>
      <c r="H956" s="163"/>
      <c r="I956" s="88"/>
      <c r="J956" s="154"/>
      <c r="K95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6" s="156"/>
      <c r="M95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6" s="89"/>
      <c r="O956" s="89"/>
      <c r="P956" s="89"/>
      <c r="Q956" s="145"/>
      <c r="R956" s="146"/>
    </row>
    <row r="957" spans="1:18" x14ac:dyDescent="0.25">
      <c r="A957" s="84"/>
      <c r="B957" s="144"/>
      <c r="C957" s="144"/>
      <c r="D957" s="86"/>
      <c r="E957" s="87"/>
      <c r="F957" s="162" t="str">
        <f t="shared" si="15"/>
        <v/>
      </c>
      <c r="G957" s="155"/>
      <c r="H957" s="163"/>
      <c r="I957" s="88"/>
      <c r="J957" s="154"/>
      <c r="K95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7" s="156"/>
      <c r="M95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7" s="89"/>
      <c r="O957" s="89"/>
      <c r="P957" s="89"/>
      <c r="Q957" s="145"/>
      <c r="R957" s="146"/>
    </row>
    <row r="958" spans="1:18" x14ac:dyDescent="0.25">
      <c r="A958" s="84"/>
      <c r="B958" s="144"/>
      <c r="C958" s="144"/>
      <c r="D958" s="86"/>
      <c r="E958" s="87"/>
      <c r="F958" s="162" t="str">
        <f t="shared" si="15"/>
        <v/>
      </c>
      <c r="G958" s="155"/>
      <c r="H958" s="163"/>
      <c r="I958" s="88"/>
      <c r="J958" s="154"/>
      <c r="K95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8" s="156"/>
      <c r="M95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8" s="89"/>
      <c r="O958" s="89"/>
      <c r="P958" s="89"/>
      <c r="Q958" s="145"/>
      <c r="R958" s="146"/>
    </row>
    <row r="959" spans="1:18" x14ac:dyDescent="0.25">
      <c r="A959" s="84"/>
      <c r="B959" s="144"/>
      <c r="C959" s="144"/>
      <c r="D959" s="86"/>
      <c r="E959" s="87"/>
      <c r="F959" s="162" t="str">
        <f t="shared" si="15"/>
        <v/>
      </c>
      <c r="G959" s="155"/>
      <c r="H959" s="163"/>
      <c r="I959" s="88"/>
      <c r="J959" s="154"/>
      <c r="K95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59" s="156"/>
      <c r="M95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59" s="89"/>
      <c r="O959" s="89"/>
      <c r="P959" s="89"/>
      <c r="Q959" s="145"/>
      <c r="R959" s="146"/>
    </row>
    <row r="960" spans="1:18" x14ac:dyDescent="0.25">
      <c r="A960" s="84"/>
      <c r="B960" s="144"/>
      <c r="C960" s="144"/>
      <c r="D960" s="86"/>
      <c r="E960" s="87"/>
      <c r="F960" s="162" t="str">
        <f t="shared" si="15"/>
        <v/>
      </c>
      <c r="G960" s="155"/>
      <c r="H960" s="163"/>
      <c r="I960" s="88"/>
      <c r="J960" s="154"/>
      <c r="K96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0" s="156"/>
      <c r="M96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0" s="89"/>
      <c r="O960" s="89"/>
      <c r="P960" s="89"/>
      <c r="Q960" s="145"/>
      <c r="R960" s="146"/>
    </row>
    <row r="961" spans="1:18" x14ac:dyDescent="0.25">
      <c r="A961" s="84"/>
      <c r="B961" s="144"/>
      <c r="C961" s="144"/>
      <c r="D961" s="86"/>
      <c r="E961" s="87"/>
      <c r="F961" s="162" t="str">
        <f t="shared" si="15"/>
        <v/>
      </c>
      <c r="G961" s="155"/>
      <c r="H961" s="163"/>
      <c r="I961" s="88"/>
      <c r="J961" s="154"/>
      <c r="K96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1" s="156"/>
      <c r="M96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1" s="89"/>
      <c r="O961" s="89"/>
      <c r="P961" s="89"/>
      <c r="Q961" s="145"/>
      <c r="R961" s="146"/>
    </row>
    <row r="962" spans="1:18" x14ac:dyDescent="0.25">
      <c r="A962" s="84"/>
      <c r="B962" s="144"/>
      <c r="C962" s="144"/>
      <c r="D962" s="86"/>
      <c r="E962" s="87"/>
      <c r="F962" s="162" t="str">
        <f t="shared" si="15"/>
        <v/>
      </c>
      <c r="G962" s="155"/>
      <c r="H962" s="163"/>
      <c r="I962" s="88"/>
      <c r="J962" s="154"/>
      <c r="K96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2" s="156"/>
      <c r="M96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2" s="89"/>
      <c r="O962" s="89"/>
      <c r="P962" s="89"/>
      <c r="Q962" s="145"/>
      <c r="R962" s="146"/>
    </row>
    <row r="963" spans="1:18" x14ac:dyDescent="0.25">
      <c r="A963" s="84"/>
      <c r="B963" s="144"/>
      <c r="C963" s="144"/>
      <c r="D963" s="86"/>
      <c r="E963" s="87"/>
      <c r="F963" s="162" t="str">
        <f t="shared" si="15"/>
        <v/>
      </c>
      <c r="G963" s="155"/>
      <c r="H963" s="163"/>
      <c r="I963" s="88"/>
      <c r="J963" s="154"/>
      <c r="K96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3" s="156"/>
      <c r="M96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3" s="89"/>
      <c r="O963" s="89"/>
      <c r="P963" s="89"/>
      <c r="Q963" s="145"/>
      <c r="R963" s="146"/>
    </row>
    <row r="964" spans="1:18" x14ac:dyDescent="0.25">
      <c r="A964" s="84"/>
      <c r="B964" s="144"/>
      <c r="C964" s="144"/>
      <c r="D964" s="86"/>
      <c r="E964" s="87"/>
      <c r="F964" s="162" t="str">
        <f t="shared" si="15"/>
        <v/>
      </c>
      <c r="G964" s="155"/>
      <c r="H964" s="163"/>
      <c r="I964" s="88"/>
      <c r="J964" s="154"/>
      <c r="K96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4" s="156"/>
      <c r="M96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4" s="89"/>
      <c r="O964" s="89"/>
      <c r="P964" s="89"/>
      <c r="Q964" s="145"/>
      <c r="R964" s="146"/>
    </row>
    <row r="965" spans="1:18" x14ac:dyDescent="0.25">
      <c r="A965" s="84"/>
      <c r="B965" s="144"/>
      <c r="C965" s="144"/>
      <c r="D965" s="86"/>
      <c r="E965" s="87"/>
      <c r="F965" s="162" t="str">
        <f t="shared" si="15"/>
        <v/>
      </c>
      <c r="G965" s="155"/>
      <c r="H965" s="163"/>
      <c r="I965" s="88"/>
      <c r="J965" s="154"/>
      <c r="K96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5" s="156"/>
      <c r="M96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5" s="89"/>
      <c r="O965" s="89"/>
      <c r="P965" s="89"/>
      <c r="Q965" s="145"/>
      <c r="R965" s="146"/>
    </row>
    <row r="966" spans="1:18" x14ac:dyDescent="0.25">
      <c r="A966" s="84"/>
      <c r="B966" s="144"/>
      <c r="C966" s="144"/>
      <c r="D966" s="86"/>
      <c r="E966" s="87"/>
      <c r="F966" s="162" t="str">
        <f t="shared" si="15"/>
        <v/>
      </c>
      <c r="G966" s="155"/>
      <c r="H966" s="163"/>
      <c r="I966" s="88"/>
      <c r="J966" s="154"/>
      <c r="K96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6" s="156"/>
      <c r="M96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6" s="89"/>
      <c r="O966" s="89"/>
      <c r="P966" s="89"/>
      <c r="Q966" s="145"/>
      <c r="R966" s="146"/>
    </row>
    <row r="967" spans="1:18" x14ac:dyDescent="0.25">
      <c r="A967" s="84"/>
      <c r="B967" s="144"/>
      <c r="C967" s="144"/>
      <c r="D967" s="86"/>
      <c r="E967" s="87"/>
      <c r="F967" s="162" t="str">
        <f t="shared" si="15"/>
        <v/>
      </c>
      <c r="G967" s="155"/>
      <c r="H967" s="163"/>
      <c r="I967" s="88"/>
      <c r="J967" s="154"/>
      <c r="K96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7" s="156"/>
      <c r="M96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7" s="89"/>
      <c r="O967" s="89"/>
      <c r="P967" s="89"/>
      <c r="Q967" s="145"/>
      <c r="R967" s="146"/>
    </row>
    <row r="968" spans="1:18" x14ac:dyDescent="0.25">
      <c r="A968" s="84"/>
      <c r="B968" s="144"/>
      <c r="C968" s="144"/>
      <c r="D968" s="86"/>
      <c r="E968" s="87"/>
      <c r="F968" s="162" t="str">
        <f t="shared" si="15"/>
        <v/>
      </c>
      <c r="G968" s="155"/>
      <c r="H968" s="163"/>
      <c r="I968" s="88"/>
      <c r="J968" s="154"/>
      <c r="K96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8" s="156"/>
      <c r="M96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8" s="89"/>
      <c r="O968" s="89"/>
      <c r="P968" s="89"/>
      <c r="Q968" s="145"/>
      <c r="R968" s="146"/>
    </row>
    <row r="969" spans="1:18" x14ac:dyDescent="0.25">
      <c r="A969" s="84"/>
      <c r="B969" s="144"/>
      <c r="C969" s="144"/>
      <c r="D969" s="86"/>
      <c r="E969" s="87"/>
      <c r="F969" s="162" t="str">
        <f t="shared" si="15"/>
        <v/>
      </c>
      <c r="G969" s="155"/>
      <c r="H969" s="163"/>
      <c r="I969" s="88"/>
      <c r="J969" s="154"/>
      <c r="K96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69" s="156"/>
      <c r="M96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69" s="89"/>
      <c r="O969" s="89"/>
      <c r="P969" s="89"/>
      <c r="Q969" s="145"/>
      <c r="R969" s="146"/>
    </row>
    <row r="970" spans="1:18" x14ac:dyDescent="0.25">
      <c r="A970" s="84"/>
      <c r="B970" s="144"/>
      <c r="C970" s="144"/>
      <c r="D970" s="86"/>
      <c r="E970" s="87"/>
      <c r="F970" s="162" t="str">
        <f t="shared" si="15"/>
        <v/>
      </c>
      <c r="G970" s="155"/>
      <c r="H970" s="163"/>
      <c r="I970" s="88"/>
      <c r="J970" s="154"/>
      <c r="K97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0" s="156"/>
      <c r="M97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0" s="89"/>
      <c r="O970" s="89"/>
      <c r="P970" s="89"/>
      <c r="Q970" s="145"/>
      <c r="R970" s="146"/>
    </row>
    <row r="971" spans="1:18" x14ac:dyDescent="0.25">
      <c r="A971" s="84"/>
      <c r="B971" s="144"/>
      <c r="C971" s="144"/>
      <c r="D971" s="86"/>
      <c r="E971" s="87"/>
      <c r="F971" s="162" t="str">
        <f t="shared" si="15"/>
        <v/>
      </c>
      <c r="G971" s="155"/>
      <c r="H971" s="163"/>
      <c r="I971" s="88"/>
      <c r="J971" s="154"/>
      <c r="K97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1" s="156"/>
      <c r="M97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1" s="89"/>
      <c r="O971" s="89"/>
      <c r="P971" s="89"/>
      <c r="Q971" s="145"/>
      <c r="R971" s="146"/>
    </row>
    <row r="972" spans="1:18" x14ac:dyDescent="0.25">
      <c r="A972" s="84"/>
      <c r="B972" s="144"/>
      <c r="C972" s="144"/>
      <c r="D972" s="86"/>
      <c r="E972" s="87"/>
      <c r="F972" s="162" t="str">
        <f t="shared" si="15"/>
        <v/>
      </c>
      <c r="G972" s="155"/>
      <c r="H972" s="163"/>
      <c r="I972" s="88"/>
      <c r="J972" s="154"/>
      <c r="K97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2" s="156"/>
      <c r="M97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2" s="89"/>
      <c r="O972" s="89"/>
      <c r="P972" s="89"/>
      <c r="Q972" s="145"/>
      <c r="R972" s="146"/>
    </row>
    <row r="973" spans="1:18" x14ac:dyDescent="0.25">
      <c r="A973" s="84"/>
      <c r="B973" s="144"/>
      <c r="C973" s="144"/>
      <c r="D973" s="86"/>
      <c r="E973" s="87"/>
      <c r="F973" s="162" t="str">
        <f t="shared" si="15"/>
        <v/>
      </c>
      <c r="G973" s="155"/>
      <c r="H973" s="163"/>
      <c r="I973" s="88"/>
      <c r="J973" s="154"/>
      <c r="K97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3" s="156"/>
      <c r="M97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3" s="89"/>
      <c r="O973" s="89"/>
      <c r="P973" s="89"/>
      <c r="Q973" s="145"/>
      <c r="R973" s="146"/>
    </row>
    <row r="974" spans="1:18" x14ac:dyDescent="0.25">
      <c r="A974" s="84"/>
      <c r="B974" s="144"/>
      <c r="C974" s="144"/>
      <c r="D974" s="86"/>
      <c r="E974" s="87"/>
      <c r="F974" s="162" t="str">
        <f t="shared" si="15"/>
        <v/>
      </c>
      <c r="G974" s="155"/>
      <c r="H974" s="163"/>
      <c r="I974" s="88"/>
      <c r="J974" s="154"/>
      <c r="K97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4" s="156"/>
      <c r="M97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4" s="89"/>
      <c r="O974" s="89"/>
      <c r="P974" s="89"/>
      <c r="Q974" s="145"/>
      <c r="R974" s="146"/>
    </row>
    <row r="975" spans="1:18" x14ac:dyDescent="0.25">
      <c r="A975" s="84"/>
      <c r="B975" s="144"/>
      <c r="C975" s="144"/>
      <c r="D975" s="86"/>
      <c r="E975" s="87"/>
      <c r="F975" s="162" t="str">
        <f t="shared" si="15"/>
        <v/>
      </c>
      <c r="G975" s="155"/>
      <c r="H975" s="163"/>
      <c r="I975" s="88"/>
      <c r="J975" s="154"/>
      <c r="K97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5" s="156"/>
      <c r="M97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5" s="89"/>
      <c r="O975" s="89"/>
      <c r="P975" s="89"/>
      <c r="Q975" s="145"/>
      <c r="R975" s="146"/>
    </row>
    <row r="976" spans="1:18" x14ac:dyDescent="0.25">
      <c r="A976" s="84"/>
      <c r="B976" s="144"/>
      <c r="C976" s="144"/>
      <c r="D976" s="86"/>
      <c r="E976" s="87"/>
      <c r="F976" s="162" t="str">
        <f t="shared" si="15"/>
        <v/>
      </c>
      <c r="G976" s="155"/>
      <c r="H976" s="163"/>
      <c r="I976" s="88"/>
      <c r="J976" s="154"/>
      <c r="K97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6" s="156"/>
      <c r="M97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6" s="89"/>
      <c r="O976" s="89"/>
      <c r="P976" s="89"/>
      <c r="Q976" s="145"/>
      <c r="R976" s="146"/>
    </row>
    <row r="977" spans="1:18" x14ac:dyDescent="0.25">
      <c r="A977" s="84"/>
      <c r="B977" s="144"/>
      <c r="C977" s="144"/>
      <c r="D977" s="86"/>
      <c r="E977" s="87"/>
      <c r="F977" s="162" t="str">
        <f t="shared" si="15"/>
        <v/>
      </c>
      <c r="G977" s="155"/>
      <c r="H977" s="163"/>
      <c r="I977" s="88"/>
      <c r="J977" s="154"/>
      <c r="K97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7" s="156"/>
      <c r="M97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7" s="89"/>
      <c r="O977" s="89"/>
      <c r="P977" s="89"/>
      <c r="Q977" s="145"/>
      <c r="R977" s="146"/>
    </row>
    <row r="978" spans="1:18" x14ac:dyDescent="0.25">
      <c r="A978" s="84"/>
      <c r="B978" s="144"/>
      <c r="C978" s="144"/>
      <c r="D978" s="86"/>
      <c r="E978" s="87"/>
      <c r="F978" s="162" t="str">
        <f t="shared" si="15"/>
        <v/>
      </c>
      <c r="G978" s="155"/>
      <c r="H978" s="163"/>
      <c r="I978" s="88"/>
      <c r="J978" s="154"/>
      <c r="K97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8" s="156"/>
      <c r="M97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8" s="89"/>
      <c r="O978" s="89"/>
      <c r="P978" s="89"/>
      <c r="Q978" s="145"/>
      <c r="R978" s="146"/>
    </row>
    <row r="979" spans="1:18" x14ac:dyDescent="0.25">
      <c r="A979" s="84"/>
      <c r="B979" s="144"/>
      <c r="C979" s="144"/>
      <c r="D979" s="86"/>
      <c r="E979" s="87"/>
      <c r="F979" s="162" t="str">
        <f t="shared" si="15"/>
        <v/>
      </c>
      <c r="G979" s="155"/>
      <c r="H979" s="163"/>
      <c r="I979" s="88"/>
      <c r="J979" s="154"/>
      <c r="K97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79" s="156"/>
      <c r="M97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79" s="89"/>
      <c r="O979" s="89"/>
      <c r="P979" s="89"/>
      <c r="Q979" s="145"/>
      <c r="R979" s="146"/>
    </row>
    <row r="980" spans="1:18" x14ac:dyDescent="0.25">
      <c r="A980" s="84"/>
      <c r="B980" s="144"/>
      <c r="C980" s="144"/>
      <c r="D980" s="86"/>
      <c r="E980" s="87"/>
      <c r="F980" s="162" t="str">
        <f t="shared" si="15"/>
        <v/>
      </c>
      <c r="G980" s="155"/>
      <c r="H980" s="163"/>
      <c r="I980" s="88"/>
      <c r="J980" s="154"/>
      <c r="K98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0" s="156"/>
      <c r="M98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0" s="89"/>
      <c r="O980" s="89"/>
      <c r="P980" s="89"/>
      <c r="Q980" s="145"/>
      <c r="R980" s="146"/>
    </row>
    <row r="981" spans="1:18" x14ac:dyDescent="0.25">
      <c r="A981" s="84"/>
      <c r="B981" s="144"/>
      <c r="C981" s="144"/>
      <c r="D981" s="86"/>
      <c r="E981" s="87"/>
      <c r="F981" s="162" t="str">
        <f t="shared" si="15"/>
        <v/>
      </c>
      <c r="G981" s="155"/>
      <c r="H981" s="163"/>
      <c r="I981" s="88"/>
      <c r="J981" s="154"/>
      <c r="K98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1" s="156"/>
      <c r="M98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1" s="89"/>
      <c r="O981" s="89"/>
      <c r="P981" s="89"/>
      <c r="Q981" s="145"/>
      <c r="R981" s="146"/>
    </row>
    <row r="982" spans="1:18" x14ac:dyDescent="0.25">
      <c r="A982" s="84"/>
      <c r="B982" s="144"/>
      <c r="C982" s="144"/>
      <c r="D982" s="86"/>
      <c r="E982" s="87"/>
      <c r="F982" s="162" t="str">
        <f t="shared" ref="F982:F1018" si="16">IF(OR(ISBLANK(E982),ISERROR($B$14),ISERROR($B$15))=FALSE,E982+(E982*$B$14+$B$15),"")</f>
        <v/>
      </c>
      <c r="G982" s="155"/>
      <c r="H982" s="163"/>
      <c r="I982" s="88"/>
      <c r="J982" s="154"/>
      <c r="K98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2" s="156"/>
      <c r="M98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2" s="89"/>
      <c r="O982" s="89"/>
      <c r="P982" s="89"/>
      <c r="Q982" s="145"/>
      <c r="R982" s="146"/>
    </row>
    <row r="983" spans="1:18" x14ac:dyDescent="0.25">
      <c r="A983" s="84"/>
      <c r="B983" s="144"/>
      <c r="C983" s="144"/>
      <c r="D983" s="86"/>
      <c r="E983" s="87"/>
      <c r="F983" s="162" t="str">
        <f t="shared" si="16"/>
        <v/>
      </c>
      <c r="G983" s="155"/>
      <c r="H983" s="163"/>
      <c r="I983" s="88"/>
      <c r="J983" s="154"/>
      <c r="K98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3" s="156"/>
      <c r="M98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3" s="89"/>
      <c r="O983" s="89"/>
      <c r="P983" s="89"/>
      <c r="Q983" s="145"/>
      <c r="R983" s="146"/>
    </row>
    <row r="984" spans="1:18" x14ac:dyDescent="0.25">
      <c r="A984" s="84"/>
      <c r="B984" s="144"/>
      <c r="C984" s="144"/>
      <c r="D984" s="86"/>
      <c r="E984" s="87"/>
      <c r="F984" s="162" t="str">
        <f t="shared" si="16"/>
        <v/>
      </c>
      <c r="G984" s="155"/>
      <c r="H984" s="163"/>
      <c r="I984" s="88"/>
      <c r="J984" s="154"/>
      <c r="K98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4" s="156"/>
      <c r="M98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4" s="89"/>
      <c r="O984" s="89"/>
      <c r="P984" s="89"/>
      <c r="Q984" s="145"/>
      <c r="R984" s="146"/>
    </row>
    <row r="985" spans="1:18" x14ac:dyDescent="0.25">
      <c r="A985" s="84"/>
      <c r="B985" s="144"/>
      <c r="C985" s="144"/>
      <c r="D985" s="86"/>
      <c r="E985" s="87"/>
      <c r="F985" s="162" t="str">
        <f t="shared" si="16"/>
        <v/>
      </c>
      <c r="G985" s="155"/>
      <c r="H985" s="163"/>
      <c r="I985" s="88"/>
      <c r="J985" s="154"/>
      <c r="K98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5" s="156"/>
      <c r="M98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5" s="89"/>
      <c r="O985" s="89"/>
      <c r="P985" s="89"/>
      <c r="Q985" s="145"/>
      <c r="R985" s="146"/>
    </row>
    <row r="986" spans="1:18" x14ac:dyDescent="0.25">
      <c r="A986" s="84"/>
      <c r="B986" s="144"/>
      <c r="C986" s="144"/>
      <c r="D986" s="86"/>
      <c r="E986" s="87"/>
      <c r="F986" s="162" t="str">
        <f t="shared" si="16"/>
        <v/>
      </c>
      <c r="G986" s="155"/>
      <c r="H986" s="163"/>
      <c r="I986" s="88"/>
      <c r="J986" s="154"/>
      <c r="K98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6" s="156"/>
      <c r="M98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6" s="89"/>
      <c r="O986" s="89"/>
      <c r="P986" s="89"/>
      <c r="Q986" s="145"/>
      <c r="R986" s="146"/>
    </row>
    <row r="987" spans="1:18" x14ac:dyDescent="0.25">
      <c r="A987" s="84"/>
      <c r="B987" s="144"/>
      <c r="C987" s="144"/>
      <c r="D987" s="86"/>
      <c r="E987" s="87"/>
      <c r="F987" s="162" t="str">
        <f t="shared" si="16"/>
        <v/>
      </c>
      <c r="G987" s="155"/>
      <c r="H987" s="163"/>
      <c r="I987" s="88"/>
      <c r="J987" s="154"/>
      <c r="K98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7" s="156"/>
      <c r="M98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7" s="89"/>
      <c r="O987" s="89"/>
      <c r="P987" s="89"/>
      <c r="Q987" s="145"/>
      <c r="R987" s="146"/>
    </row>
    <row r="988" spans="1:18" x14ac:dyDescent="0.25">
      <c r="A988" s="84"/>
      <c r="B988" s="144"/>
      <c r="C988" s="144"/>
      <c r="D988" s="86"/>
      <c r="E988" s="87"/>
      <c r="F988" s="162" t="str">
        <f t="shared" si="16"/>
        <v/>
      </c>
      <c r="G988" s="155"/>
      <c r="H988" s="163"/>
      <c r="I988" s="88"/>
      <c r="J988" s="154"/>
      <c r="K98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8" s="156"/>
      <c r="M98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8" s="89"/>
      <c r="O988" s="89"/>
      <c r="P988" s="89"/>
      <c r="Q988" s="145"/>
      <c r="R988" s="146"/>
    </row>
    <row r="989" spans="1:18" x14ac:dyDescent="0.25">
      <c r="A989" s="84"/>
      <c r="B989" s="144"/>
      <c r="C989" s="144"/>
      <c r="D989" s="86"/>
      <c r="E989" s="87"/>
      <c r="F989" s="162" t="str">
        <f t="shared" si="16"/>
        <v/>
      </c>
      <c r="G989" s="155"/>
      <c r="H989" s="163"/>
      <c r="I989" s="88"/>
      <c r="J989" s="154"/>
      <c r="K98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89" s="156"/>
      <c r="M98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89" s="89"/>
      <c r="O989" s="89"/>
      <c r="P989" s="89"/>
      <c r="Q989" s="145"/>
      <c r="R989" s="146"/>
    </row>
    <row r="990" spans="1:18" x14ac:dyDescent="0.25">
      <c r="A990" s="84"/>
      <c r="B990" s="144"/>
      <c r="C990" s="144"/>
      <c r="D990" s="86"/>
      <c r="E990" s="87"/>
      <c r="F990" s="162" t="str">
        <f t="shared" si="16"/>
        <v/>
      </c>
      <c r="G990" s="155"/>
      <c r="H990" s="163"/>
      <c r="I990" s="88"/>
      <c r="J990" s="154"/>
      <c r="K99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0" s="156"/>
      <c r="M99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0" s="89"/>
      <c r="O990" s="89"/>
      <c r="P990" s="89"/>
      <c r="Q990" s="145"/>
      <c r="R990" s="146"/>
    </row>
    <row r="991" spans="1:18" x14ac:dyDescent="0.25">
      <c r="A991" s="84"/>
      <c r="B991" s="144"/>
      <c r="C991" s="144"/>
      <c r="D991" s="86"/>
      <c r="E991" s="87"/>
      <c r="F991" s="162" t="str">
        <f t="shared" si="16"/>
        <v/>
      </c>
      <c r="G991" s="155"/>
      <c r="H991" s="163"/>
      <c r="I991" s="88"/>
      <c r="J991" s="154"/>
      <c r="K99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1" s="156"/>
      <c r="M99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1" s="89"/>
      <c r="O991" s="89"/>
      <c r="P991" s="89"/>
      <c r="Q991" s="145"/>
      <c r="R991" s="146"/>
    </row>
    <row r="992" spans="1:18" x14ac:dyDescent="0.25">
      <c r="A992" s="84"/>
      <c r="B992" s="144"/>
      <c r="C992" s="144"/>
      <c r="D992" s="86"/>
      <c r="E992" s="87"/>
      <c r="F992" s="162" t="str">
        <f t="shared" si="16"/>
        <v/>
      </c>
      <c r="G992" s="155"/>
      <c r="H992" s="163"/>
      <c r="I992" s="88"/>
      <c r="J992" s="154"/>
      <c r="K99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2" s="156"/>
      <c r="M99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2" s="89"/>
      <c r="O992" s="89"/>
      <c r="P992" s="89"/>
      <c r="Q992" s="145"/>
      <c r="R992" s="146"/>
    </row>
    <row r="993" spans="1:18" x14ac:dyDescent="0.25">
      <c r="A993" s="84"/>
      <c r="B993" s="144"/>
      <c r="C993" s="144"/>
      <c r="D993" s="86"/>
      <c r="E993" s="87"/>
      <c r="F993" s="162" t="str">
        <f t="shared" si="16"/>
        <v/>
      </c>
      <c r="G993" s="155"/>
      <c r="H993" s="163"/>
      <c r="I993" s="88"/>
      <c r="J993" s="154"/>
      <c r="K99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3" s="156"/>
      <c r="M99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3" s="89"/>
      <c r="O993" s="89"/>
      <c r="P993" s="89"/>
      <c r="Q993" s="145"/>
      <c r="R993" s="146"/>
    </row>
    <row r="994" spans="1:18" x14ac:dyDescent="0.25">
      <c r="A994" s="84"/>
      <c r="B994" s="144"/>
      <c r="C994" s="144"/>
      <c r="D994" s="86"/>
      <c r="E994" s="87"/>
      <c r="F994" s="162" t="str">
        <f t="shared" si="16"/>
        <v/>
      </c>
      <c r="G994" s="155"/>
      <c r="H994" s="163"/>
      <c r="I994" s="88"/>
      <c r="J994" s="154"/>
      <c r="K99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4" s="156"/>
      <c r="M99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4" s="89"/>
      <c r="O994" s="89"/>
      <c r="P994" s="89"/>
      <c r="Q994" s="145"/>
      <c r="R994" s="146"/>
    </row>
    <row r="995" spans="1:18" x14ac:dyDescent="0.25">
      <c r="A995" s="84"/>
      <c r="B995" s="144"/>
      <c r="C995" s="144"/>
      <c r="D995" s="86"/>
      <c r="E995" s="87"/>
      <c r="F995" s="162" t="str">
        <f t="shared" si="16"/>
        <v/>
      </c>
      <c r="G995" s="155"/>
      <c r="H995" s="163"/>
      <c r="I995" s="88"/>
      <c r="J995" s="154"/>
      <c r="K99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5" s="156"/>
      <c r="M99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5" s="89"/>
      <c r="O995" s="89"/>
      <c r="P995" s="89"/>
      <c r="Q995" s="145"/>
      <c r="R995" s="146"/>
    </row>
    <row r="996" spans="1:18" x14ac:dyDescent="0.25">
      <c r="A996" s="84"/>
      <c r="B996" s="144"/>
      <c r="C996" s="144"/>
      <c r="D996" s="86"/>
      <c r="E996" s="87"/>
      <c r="F996" s="162" t="str">
        <f t="shared" si="16"/>
        <v/>
      </c>
      <c r="G996" s="155"/>
      <c r="H996" s="163"/>
      <c r="I996" s="88"/>
      <c r="J996" s="154"/>
      <c r="K99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6" s="156"/>
      <c r="M99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6" s="89"/>
      <c r="O996" s="89"/>
      <c r="P996" s="89"/>
      <c r="Q996" s="145"/>
      <c r="R996" s="146"/>
    </row>
    <row r="997" spans="1:18" x14ac:dyDescent="0.25">
      <c r="A997" s="84"/>
      <c r="B997" s="144"/>
      <c r="C997" s="144"/>
      <c r="D997" s="86"/>
      <c r="E997" s="87"/>
      <c r="F997" s="162" t="str">
        <f t="shared" si="16"/>
        <v/>
      </c>
      <c r="G997" s="155"/>
      <c r="H997" s="163"/>
      <c r="I997" s="88"/>
      <c r="J997" s="154"/>
      <c r="K99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7" s="156"/>
      <c r="M99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7" s="89"/>
      <c r="O997" s="89"/>
      <c r="P997" s="89"/>
      <c r="Q997" s="145"/>
      <c r="R997" s="146"/>
    </row>
    <row r="998" spans="1:18" x14ac:dyDescent="0.25">
      <c r="A998" s="84"/>
      <c r="B998" s="144"/>
      <c r="C998" s="144"/>
      <c r="D998" s="86"/>
      <c r="E998" s="87"/>
      <c r="F998" s="162" t="str">
        <f t="shared" si="16"/>
        <v/>
      </c>
      <c r="G998" s="155"/>
      <c r="H998" s="163"/>
      <c r="I998" s="88"/>
      <c r="J998" s="154"/>
      <c r="K99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8" s="156"/>
      <c r="M99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8" s="89"/>
      <c r="O998" s="89"/>
      <c r="P998" s="89"/>
      <c r="Q998" s="145"/>
      <c r="R998" s="146"/>
    </row>
    <row r="999" spans="1:18" x14ac:dyDescent="0.25">
      <c r="A999" s="84"/>
      <c r="B999" s="144"/>
      <c r="C999" s="144"/>
      <c r="D999" s="86"/>
      <c r="E999" s="87"/>
      <c r="F999" s="162" t="str">
        <f t="shared" si="16"/>
        <v/>
      </c>
      <c r="G999" s="155"/>
      <c r="H999" s="163"/>
      <c r="I999" s="88"/>
      <c r="J999" s="154"/>
      <c r="K99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999" s="156"/>
      <c r="M99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999" s="89"/>
      <c r="O999" s="89"/>
      <c r="P999" s="89"/>
      <c r="Q999" s="145"/>
      <c r="R999" s="146"/>
    </row>
    <row r="1000" spans="1:18" x14ac:dyDescent="0.25">
      <c r="A1000" s="84"/>
      <c r="B1000" s="144"/>
      <c r="C1000" s="144"/>
      <c r="D1000" s="86"/>
      <c r="E1000" s="87"/>
      <c r="F1000" s="162" t="str">
        <f t="shared" si="16"/>
        <v/>
      </c>
      <c r="G1000" s="155"/>
      <c r="H1000" s="163"/>
      <c r="I1000" s="88"/>
      <c r="J1000" s="154"/>
      <c r="K100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0" s="156"/>
      <c r="M100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0" s="89"/>
      <c r="O1000" s="89"/>
      <c r="P1000" s="89"/>
      <c r="Q1000" s="145"/>
      <c r="R1000" s="146"/>
    </row>
    <row r="1001" spans="1:18" x14ac:dyDescent="0.25">
      <c r="A1001" s="84"/>
      <c r="B1001" s="144"/>
      <c r="C1001" s="144"/>
      <c r="D1001" s="86"/>
      <c r="E1001" s="87"/>
      <c r="F1001" s="162" t="str">
        <f t="shared" si="16"/>
        <v/>
      </c>
      <c r="G1001" s="155"/>
      <c r="H1001" s="163"/>
      <c r="I1001" s="88"/>
      <c r="J1001" s="154"/>
      <c r="K100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1" s="156"/>
      <c r="M100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1" s="89"/>
      <c r="O1001" s="89"/>
      <c r="P1001" s="89"/>
      <c r="Q1001" s="145"/>
      <c r="R1001" s="146"/>
    </row>
    <row r="1002" spans="1:18" x14ac:dyDescent="0.25">
      <c r="A1002" s="84"/>
      <c r="B1002" s="144"/>
      <c r="C1002" s="144"/>
      <c r="D1002" s="86"/>
      <c r="E1002" s="87"/>
      <c r="F1002" s="162" t="str">
        <f t="shared" si="16"/>
        <v/>
      </c>
      <c r="G1002" s="155"/>
      <c r="H1002" s="163"/>
      <c r="I1002" s="88"/>
      <c r="J1002" s="154"/>
      <c r="K100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2" s="156"/>
      <c r="M100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2" s="89"/>
      <c r="O1002" s="89"/>
      <c r="P1002" s="89"/>
      <c r="Q1002" s="145"/>
      <c r="R1002" s="146"/>
    </row>
    <row r="1003" spans="1:18" x14ac:dyDescent="0.25">
      <c r="A1003" s="84"/>
      <c r="B1003" s="144"/>
      <c r="C1003" s="144"/>
      <c r="D1003" s="86"/>
      <c r="E1003" s="87"/>
      <c r="F1003" s="162" t="str">
        <f t="shared" si="16"/>
        <v/>
      </c>
      <c r="G1003" s="155"/>
      <c r="H1003" s="163"/>
      <c r="I1003" s="88"/>
      <c r="J1003" s="154"/>
      <c r="K100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3" s="156"/>
      <c r="M100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3" s="89"/>
      <c r="O1003" s="89"/>
      <c r="P1003" s="89"/>
      <c r="Q1003" s="145"/>
      <c r="R1003" s="146"/>
    </row>
    <row r="1004" spans="1:18" x14ac:dyDescent="0.25">
      <c r="A1004" s="84"/>
      <c r="B1004" s="144"/>
      <c r="C1004" s="144"/>
      <c r="D1004" s="86"/>
      <c r="E1004" s="87"/>
      <c r="F1004" s="162" t="str">
        <f t="shared" si="16"/>
        <v/>
      </c>
      <c r="G1004" s="155"/>
      <c r="H1004" s="163"/>
      <c r="I1004" s="88"/>
      <c r="J1004" s="154"/>
      <c r="K100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4" s="156"/>
      <c r="M100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4" s="89"/>
      <c r="O1004" s="89"/>
      <c r="P1004" s="89"/>
      <c r="Q1004" s="145"/>
      <c r="R1004" s="146"/>
    </row>
    <row r="1005" spans="1:18" x14ac:dyDescent="0.25">
      <c r="A1005" s="84"/>
      <c r="B1005" s="144"/>
      <c r="C1005" s="144"/>
      <c r="D1005" s="86"/>
      <c r="E1005" s="87"/>
      <c r="F1005" s="162" t="str">
        <f t="shared" si="16"/>
        <v/>
      </c>
      <c r="G1005" s="155"/>
      <c r="H1005" s="163"/>
      <c r="I1005" s="88"/>
      <c r="J1005" s="154"/>
      <c r="K100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5" s="156"/>
      <c r="M100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5" s="89"/>
      <c r="O1005" s="89"/>
      <c r="P1005" s="89"/>
      <c r="Q1005" s="145"/>
      <c r="R1005" s="146"/>
    </row>
    <row r="1006" spans="1:18" x14ac:dyDescent="0.25">
      <c r="A1006" s="84"/>
      <c r="B1006" s="144"/>
      <c r="C1006" s="144"/>
      <c r="D1006" s="86"/>
      <c r="E1006" s="87"/>
      <c r="F1006" s="162" t="str">
        <f t="shared" si="16"/>
        <v/>
      </c>
      <c r="G1006" s="155"/>
      <c r="H1006" s="163"/>
      <c r="I1006" s="88"/>
      <c r="J1006" s="154"/>
      <c r="K100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6" s="156"/>
      <c r="M100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6" s="89"/>
      <c r="O1006" s="89"/>
      <c r="P1006" s="89"/>
      <c r="Q1006" s="145"/>
      <c r="R1006" s="146"/>
    </row>
    <row r="1007" spans="1:18" x14ac:dyDescent="0.25">
      <c r="A1007" s="84"/>
      <c r="B1007" s="144"/>
      <c r="C1007" s="144"/>
      <c r="D1007" s="86"/>
      <c r="E1007" s="87"/>
      <c r="F1007" s="162" t="str">
        <f t="shared" si="16"/>
        <v/>
      </c>
      <c r="G1007" s="155"/>
      <c r="H1007" s="163"/>
      <c r="I1007" s="88"/>
      <c r="J1007" s="154"/>
      <c r="K100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7" s="156"/>
      <c r="M100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7" s="89"/>
      <c r="O1007" s="89"/>
      <c r="P1007" s="89"/>
      <c r="Q1007" s="145"/>
      <c r="R1007" s="146"/>
    </row>
    <row r="1008" spans="1:18" x14ac:dyDescent="0.25">
      <c r="A1008" s="84"/>
      <c r="B1008" s="144"/>
      <c r="C1008" s="144"/>
      <c r="D1008" s="86"/>
      <c r="E1008" s="87"/>
      <c r="F1008" s="162" t="str">
        <f t="shared" si="16"/>
        <v/>
      </c>
      <c r="G1008" s="155"/>
      <c r="H1008" s="163"/>
      <c r="I1008" s="88"/>
      <c r="J1008" s="154"/>
      <c r="K100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8" s="156"/>
      <c r="M100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8" s="89"/>
      <c r="O1008" s="89"/>
      <c r="P1008" s="89"/>
      <c r="Q1008" s="145"/>
      <c r="R1008" s="146"/>
    </row>
    <row r="1009" spans="1:18" x14ac:dyDescent="0.25">
      <c r="A1009" s="84"/>
      <c r="B1009" s="144"/>
      <c r="C1009" s="144"/>
      <c r="D1009" s="86"/>
      <c r="E1009" s="87"/>
      <c r="F1009" s="162" t="str">
        <f t="shared" si="16"/>
        <v/>
      </c>
      <c r="G1009" s="155"/>
      <c r="H1009" s="163"/>
      <c r="I1009" s="88"/>
      <c r="J1009" s="154"/>
      <c r="K100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09" s="156"/>
      <c r="M100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09" s="89"/>
      <c r="O1009" s="89"/>
      <c r="P1009" s="89"/>
      <c r="Q1009" s="145"/>
      <c r="R1009" s="146"/>
    </row>
    <row r="1010" spans="1:18" x14ac:dyDescent="0.25">
      <c r="A1010" s="84"/>
      <c r="B1010" s="144"/>
      <c r="C1010" s="144"/>
      <c r="D1010" s="86"/>
      <c r="E1010" s="87"/>
      <c r="F1010" s="162" t="str">
        <f t="shared" si="16"/>
        <v/>
      </c>
      <c r="G1010" s="155"/>
      <c r="H1010" s="163"/>
      <c r="I1010" s="88"/>
      <c r="J1010" s="154"/>
      <c r="K1010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0" s="156"/>
      <c r="M1010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0" s="89"/>
      <c r="O1010" s="89"/>
      <c r="P1010" s="89"/>
      <c r="Q1010" s="145"/>
      <c r="R1010" s="146"/>
    </row>
    <row r="1011" spans="1:18" x14ac:dyDescent="0.25">
      <c r="A1011" s="84"/>
      <c r="B1011" s="144"/>
      <c r="C1011" s="144"/>
      <c r="D1011" s="86"/>
      <c r="E1011" s="87"/>
      <c r="F1011" s="162" t="str">
        <f t="shared" si="16"/>
        <v/>
      </c>
      <c r="G1011" s="155"/>
      <c r="H1011" s="163"/>
      <c r="I1011" s="88"/>
      <c r="J1011" s="154"/>
      <c r="K1011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1" s="156"/>
      <c r="M1011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1" s="89"/>
      <c r="O1011" s="89"/>
      <c r="P1011" s="89"/>
      <c r="Q1011" s="145"/>
      <c r="R1011" s="146"/>
    </row>
    <row r="1012" spans="1:18" x14ac:dyDescent="0.25">
      <c r="A1012" s="84"/>
      <c r="B1012" s="144"/>
      <c r="C1012" s="144"/>
      <c r="D1012" s="86"/>
      <c r="E1012" s="87"/>
      <c r="F1012" s="162" t="str">
        <f t="shared" si="16"/>
        <v/>
      </c>
      <c r="G1012" s="155"/>
      <c r="H1012" s="163"/>
      <c r="I1012" s="88"/>
      <c r="J1012" s="154"/>
      <c r="K1012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2" s="156"/>
      <c r="M1012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2" s="89"/>
      <c r="O1012" s="89"/>
      <c r="P1012" s="89"/>
      <c r="Q1012" s="145"/>
      <c r="R1012" s="146"/>
    </row>
    <row r="1013" spans="1:18" x14ac:dyDescent="0.25">
      <c r="A1013" s="84"/>
      <c r="B1013" s="144"/>
      <c r="C1013" s="144"/>
      <c r="D1013" s="86"/>
      <c r="E1013" s="87"/>
      <c r="F1013" s="162" t="str">
        <f t="shared" si="16"/>
        <v/>
      </c>
      <c r="G1013" s="155"/>
      <c r="H1013" s="163"/>
      <c r="I1013" s="88"/>
      <c r="J1013" s="154"/>
      <c r="K1013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3" s="156"/>
      <c r="M1013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3" s="89"/>
      <c r="O1013" s="89"/>
      <c r="P1013" s="89"/>
      <c r="Q1013" s="145"/>
      <c r="R1013" s="146"/>
    </row>
    <row r="1014" spans="1:18" x14ac:dyDescent="0.25">
      <c r="A1014" s="84"/>
      <c r="B1014" s="144"/>
      <c r="C1014" s="144"/>
      <c r="D1014" s="86"/>
      <c r="E1014" s="87"/>
      <c r="F1014" s="162" t="str">
        <f t="shared" si="16"/>
        <v/>
      </c>
      <c r="G1014" s="155"/>
      <c r="H1014" s="163"/>
      <c r="I1014" s="88"/>
      <c r="J1014" s="154"/>
      <c r="K1014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4" s="156"/>
      <c r="M1014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4" s="89"/>
      <c r="O1014" s="89"/>
      <c r="P1014" s="89"/>
      <c r="Q1014" s="145"/>
      <c r="R1014" s="146"/>
    </row>
    <row r="1015" spans="1:18" x14ac:dyDescent="0.25">
      <c r="A1015" s="84"/>
      <c r="B1015" s="144"/>
      <c r="C1015" s="144"/>
      <c r="D1015" s="86"/>
      <c r="E1015" s="87"/>
      <c r="F1015" s="162" t="str">
        <f t="shared" si="16"/>
        <v/>
      </c>
      <c r="G1015" s="155"/>
      <c r="H1015" s="163"/>
      <c r="I1015" s="88"/>
      <c r="J1015" s="154"/>
      <c r="K1015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5" s="156"/>
      <c r="M1015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5" s="89"/>
      <c r="O1015" s="89"/>
      <c r="P1015" s="89"/>
      <c r="Q1015" s="145"/>
      <c r="R1015" s="146"/>
    </row>
    <row r="1016" spans="1:18" x14ac:dyDescent="0.25">
      <c r="A1016" s="84"/>
      <c r="B1016" s="144"/>
      <c r="C1016" s="144"/>
      <c r="D1016" s="86"/>
      <c r="E1016" s="87"/>
      <c r="F1016" s="162" t="str">
        <f t="shared" si="16"/>
        <v/>
      </c>
      <c r="G1016" s="155"/>
      <c r="H1016" s="163"/>
      <c r="I1016" s="88"/>
      <c r="J1016" s="154"/>
      <c r="K1016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6" s="156"/>
      <c r="M1016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6" s="89"/>
      <c r="O1016" s="89"/>
      <c r="P1016" s="89"/>
      <c r="Q1016" s="145"/>
      <c r="R1016" s="146"/>
    </row>
    <row r="1017" spans="1:18" x14ac:dyDescent="0.25">
      <c r="A1017" s="84"/>
      <c r="B1017" s="144"/>
      <c r="C1017" s="144"/>
      <c r="D1017" s="86"/>
      <c r="E1017" s="87"/>
      <c r="F1017" s="162" t="str">
        <f t="shared" si="16"/>
        <v/>
      </c>
      <c r="G1017" s="155"/>
      <c r="H1017" s="163"/>
      <c r="I1017" s="88"/>
      <c r="J1017" s="154"/>
      <c r="K1017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7" s="156"/>
      <c r="M1017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7" s="89"/>
      <c r="O1017" s="89"/>
      <c r="P1017" s="89"/>
      <c r="Q1017" s="145"/>
      <c r="R1017" s="146"/>
    </row>
    <row r="1018" spans="1:18" x14ac:dyDescent="0.25">
      <c r="A1018" s="84"/>
      <c r="B1018" s="144"/>
      <c r="C1018" s="144"/>
      <c r="D1018" s="86"/>
      <c r="E1018" s="87"/>
      <c r="F1018" s="162" t="str">
        <f t="shared" si="16"/>
        <v/>
      </c>
      <c r="G1018" s="155"/>
      <c r="H1018" s="163"/>
      <c r="I1018" s="88"/>
      <c r="J1018" s="154"/>
      <c r="K1018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8" s="156"/>
      <c r="M1018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8" s="89"/>
      <c r="O1018" s="89"/>
      <c r="P1018" s="89"/>
      <c r="Q1018" s="145"/>
      <c r="R1018" s="146"/>
    </row>
    <row r="1019" spans="1:18" x14ac:dyDescent="0.25">
      <c r="A1019" s="84"/>
      <c r="B1019" s="144"/>
      <c r="C1019" s="144"/>
      <c r="D1019" s="86"/>
      <c r="E1019" s="87"/>
      <c r="F1019" s="162" t="str">
        <f>IF(OR(ISBLANK(E1019),ISERROR($B$14),ISERROR($B$15))=FALSE,E1019+(E1019*$B$14+$B$15),"")</f>
        <v/>
      </c>
      <c r="G1019" s="155"/>
      <c r="H1019" s="163"/>
      <c r="I1019" s="88"/>
      <c r="J1019" s="154"/>
      <c r="K1019" s="164" t="str">
        <f>IF(OR(ISBLANK(Tabla1[[#This Row],[VOLUMEN DE AZUCAR INVERTIDO UTILIZADO (ml)]]),ISBLANK(Tabla1[[#This Row],[CONCENTRACION AZUCAR INVERTIDO (g/ml)]])),"",Tabla1[[#This Row],[VOLUMEN DE AZUCAR INVERTIDO UTILIZADO (ml)]]*Tabla1[[#This Row],[CONCENTRACION AZUCAR INVERTIDO (g/ml)]]*15/50)</f>
        <v/>
      </c>
      <c r="L1019" s="156"/>
      <c r="M1019" s="165" t="str">
        <f>IF(OR(ISBLANK(Tabla1[[#This Row],[FACTOR DE FEHLING]]),ISBLANK(Tabla1[[#This Row],[FACTOR DE DILUCION]]),ISBLANK(Tabla1[[#This Row],[VOLUMEN MUESTRA (ml)]]),ISBLANK(Tabla1[[#This Row],[PESO MUESTRA (g)]])),"",IF(Tabla1[[#This Row],[FACTOR DE FEHLING]]/Tabla1[[#This Row],[VOLUMEN DE MUESTRA UTILIZADO (ml)]]*Tabla1[[#This Row],[VOLUMEN MUESTRA (ml)]]/Tabla1[[#This Row],[PESO MUESTRA CORREGIDO (g)]]*Tabla1[[#This Row],[FACTOR DE DILUCION]]&lt;$K$6,"&lt; " &amp;$K$6*100&amp;"%",Tabla1[[#This Row],[FACTOR DE FEHLING]]/Tabla1[[#This Row],[VOLUMEN DE MUESTRA UTILIZADO (ml)]]*Tabla1[[#This Row],[VOLUMEN MUESTRA (ml)]]/Tabla1[[#This Row],[PESO MUESTRA CORREGIDO (g)]]*Tabla1[[#This Row],[FACTOR DE DILUCION]]))</f>
        <v/>
      </c>
      <c r="N1019" s="89"/>
      <c r="O1019" s="89"/>
      <c r="P1019" s="89"/>
      <c r="Q1019" s="145"/>
      <c r="R1019" s="146"/>
    </row>
  </sheetData>
  <sheetProtection algorithmName="SHA-512" hashValue="3fskYTusyfigeo5nuo40BqYmUAueZW2qGTXa+fgScesXHCelt4I2jiSABSPOyIrFeTZMUWuRxHVZbZ6+oLM20w==" saltValue="BVABM6WrjYtNSmxxxP/e9w==" spinCount="100000" sheet="1" selectLockedCells="1" autoFilter="0"/>
  <mergeCells count="16">
    <mergeCell ref="E18:J18"/>
    <mergeCell ref="G5:H5"/>
    <mergeCell ref="O5:P5"/>
    <mergeCell ref="A18:C18"/>
    <mergeCell ref="O6:P6"/>
    <mergeCell ref="G6:H6"/>
    <mergeCell ref="C5:D5"/>
    <mergeCell ref="C6:D6"/>
    <mergeCell ref="A5:B5"/>
    <mergeCell ref="A6:B6"/>
    <mergeCell ref="A17:Q17"/>
    <mergeCell ref="L5:M6"/>
    <mergeCell ref="N5:N6"/>
    <mergeCell ref="A1:B3"/>
    <mergeCell ref="C1:O2"/>
    <mergeCell ref="C3:O3"/>
  </mergeCells>
  <conditionalFormatting sqref="K5 F5 N5 I5 Q5 C5:C6">
    <cfRule type="containsBlanks" dxfId="69" priority="16">
      <formula>LEN(TRIM(C5))=0</formula>
    </cfRule>
  </conditionalFormatting>
  <conditionalFormatting sqref="Q6">
    <cfRule type="containsBlanks" dxfId="68" priority="8">
      <formula>LEN(TRIM(Q6))=0</formula>
    </cfRule>
  </conditionalFormatting>
  <conditionalFormatting sqref="F6">
    <cfRule type="containsBlanks" dxfId="67" priority="4">
      <formula>LEN(TRIM(F6))=0</formula>
    </cfRule>
  </conditionalFormatting>
  <conditionalFormatting sqref="M20:M1019">
    <cfRule type="expression" dxfId="66" priority="1">
      <formula>AND(ISNUMBER(M20)=TRUE,C20="BLANCO",M20&gt;$K$6/2)=TRUE</formula>
    </cfRule>
  </conditionalFormatting>
  <dataValidations count="7">
    <dataValidation type="decimal" operator="greaterThanOrEqual" allowBlank="1" showInputMessage="1" showErrorMessage="1" sqref="L20:L1019 H20:J1019" xr:uid="{3757388A-C1E1-457F-9060-E78A549E1722}">
      <formula1>0</formula1>
    </dataValidation>
    <dataValidation type="decimal" allowBlank="1" showInputMessage="1" showErrorMessage="1" sqref="G20:G1019" xr:uid="{71C1B0EA-69E1-45D3-8ADB-38CBDFFC4786}">
      <formula1>0</formula1>
      <formula2>200</formula2>
    </dataValidation>
    <dataValidation type="decimal" allowBlank="1" showInputMessage="1" showErrorMessage="1" sqref="E20:E1019" xr:uid="{9E634E9E-2EC7-4422-B60C-FA4A656B42D8}">
      <formula1>0</formula1>
      <formula2>100</formula2>
    </dataValidation>
    <dataValidation type="textLength" operator="greaterThanOrEqual" allowBlank="1" showInputMessage="1" showErrorMessage="1" sqref="A20:A1019" xr:uid="{AC3EF097-625A-4113-9E51-530490A627A1}">
      <formula1>1</formula1>
    </dataValidation>
    <dataValidation type="date" operator="greaterThanOrEqual" allowBlank="1" showInputMessage="1" showErrorMessage="1" sqref="B20:B1019" xr:uid="{3293B660-8EC4-45AC-8C17-F870A3BF7610}">
      <formula1>43100</formula1>
    </dataValidation>
    <dataValidation type="textLength" operator="greaterThanOrEqual" allowBlank="1" showInputMessage="1" showErrorMessage="1" sqref="N20:O1019" xr:uid="{F225B7BA-1A3B-4048-AE6E-154CC19B7856}">
      <formula1>3</formula1>
    </dataValidation>
    <dataValidation type="list" operator="greaterThanOrEqual" allowBlank="1" showInputMessage="1" showErrorMessage="1" sqref="P20:P1019" xr:uid="{6E0E2CE6-E6B1-413B-AF4B-D25BDCC8D081}">
      <formula1>$F$7:$F$8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8F459F-2D63-497F-A4C1-9257FA388761}">
          <x14:formula1>
            <xm:f>'Límites Gráficos'!$A$7:$A$35</xm:f>
          </x14:formula1>
          <xm:sqref>D20:D1019</xm:sqref>
        </x14:dataValidation>
        <x14:dataValidation type="list" allowBlank="1" showInputMessage="1" showErrorMessage="1" xr:uid="{00000000-0002-0000-0000-000001000000}">
          <x14:formula1>
            <xm:f>'Tipos de Muestra'!$A$2:$A$6</xm:f>
          </x14:formula1>
          <xm:sqref>C20:C1019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9E79-99A0-40CE-BF28-ADEFA10379EF}">
  <dimension ref="A1:F13"/>
  <sheetViews>
    <sheetView workbookViewId="0">
      <selection activeCell="A10" sqref="A10"/>
    </sheetView>
  </sheetViews>
  <sheetFormatPr baseColWidth="10" defaultRowHeight="15" x14ac:dyDescent="0.25"/>
  <cols>
    <col min="1" max="1" width="13.85546875" customWidth="1"/>
    <col min="2" max="2" width="20" customWidth="1"/>
    <col min="3" max="3" width="18.85546875" customWidth="1"/>
    <col min="5" max="5" width="21" customWidth="1"/>
    <col min="6" max="6" width="20.85546875" customWidth="1"/>
    <col min="8" max="8" width="13" bestFit="1" customWidth="1"/>
  </cols>
  <sheetData>
    <row r="1" spans="1:6" ht="24.75" customHeight="1" x14ac:dyDescent="0.25">
      <c r="A1" s="123"/>
      <c r="B1" s="230" t="str">
        <f>control!C1</f>
        <v>Cuadro de mando para el ensayo de azúcares totales en alimentos</v>
      </c>
      <c r="C1" s="231"/>
      <c r="D1" s="232"/>
      <c r="E1" s="149" t="s">
        <v>181</v>
      </c>
      <c r="F1" s="150" t="str">
        <f>control!H1</f>
        <v>SOFT-TC-026</v>
      </c>
    </row>
    <row r="2" spans="1:6" ht="20.25" customHeight="1" x14ac:dyDescent="0.25">
      <c r="A2" s="123"/>
      <c r="B2" s="230"/>
      <c r="C2" s="231"/>
      <c r="D2" s="232"/>
      <c r="E2" s="149" t="s">
        <v>182</v>
      </c>
      <c r="F2" s="150">
        <f>control!H2</f>
        <v>1</v>
      </c>
    </row>
    <row r="3" spans="1:6" ht="23.25" customHeight="1" x14ac:dyDescent="0.25">
      <c r="A3" s="123"/>
      <c r="B3" s="233" t="s">
        <v>151</v>
      </c>
      <c r="C3" s="234"/>
      <c r="D3" s="235"/>
      <c r="E3" s="151" t="s">
        <v>183</v>
      </c>
      <c r="F3" s="152">
        <f>control!H3</f>
        <v>43357</v>
      </c>
    </row>
    <row r="6" spans="1:6" x14ac:dyDescent="0.25">
      <c r="A6" t="s">
        <v>194</v>
      </c>
    </row>
    <row r="7" spans="1:6" x14ac:dyDescent="0.25">
      <c r="A7" t="s">
        <v>9</v>
      </c>
      <c r="B7" t="s">
        <v>3</v>
      </c>
      <c r="C7" t="s">
        <v>120</v>
      </c>
      <c r="D7" t="s">
        <v>16</v>
      </c>
      <c r="E7" t="s">
        <v>143</v>
      </c>
      <c r="F7" t="s">
        <v>213</v>
      </c>
    </row>
    <row r="8" spans="1:6" x14ac:dyDescent="0.25">
      <c r="A8" s="64"/>
      <c r="B8" s="166" t="str">
        <f>IF(ISBLANK(Tabla3[[#This Row],[ID MUESTRA]]),"",VLOOKUP(Tabla3[[#This Row],[ID MUESTRA]],Tabla1[#All],2,FALSE))</f>
        <v/>
      </c>
      <c r="C8" s="167" t="str">
        <f>IF(ISBLANK(Tabla3[[#This Row],[ID MUESTRA]]),"",VLOOKUP(Tabla3[[#This Row],[ID MUESTRA]],Tabla1[#All],3,FALSE))</f>
        <v/>
      </c>
      <c r="D8" s="64"/>
      <c r="E8" s="64"/>
      <c r="F8" s="148" t="str">
        <f>IF(ISBLANK(Tabla3[[#This Row],[SUSTANCIA]]),"",VLOOKUP(Tabla3[[#This Row],[SUSTANCIA]],Tabla4[#All],2,FALSE))</f>
        <v/>
      </c>
    </row>
    <row r="9" spans="1:6" x14ac:dyDescent="0.25">
      <c r="A9" s="64"/>
      <c r="B9" s="166" t="str">
        <f>IF(ISBLANK(Tabla3[[#This Row],[ID MUESTRA]]),"",VLOOKUP(Tabla3[[#This Row],[ID MUESTRA]],Tabla1[#All],2,FALSE))</f>
        <v/>
      </c>
      <c r="C9" s="167" t="str">
        <f>IF(ISBLANK(Tabla3[[#This Row],[ID MUESTRA]]),"",VLOOKUP(Tabla3[[#This Row],[ID MUESTRA]],Tabla1[#All],3,FALSE))</f>
        <v/>
      </c>
      <c r="D9" s="64"/>
      <c r="E9" s="64"/>
      <c r="F9" s="148" t="str">
        <f>IF(ISBLANK(Tabla3[[#This Row],[SUSTANCIA]]),"",VLOOKUP(Tabla3[[#This Row],[SUSTANCIA]],Tabla4[#All],2,FALSE))</f>
        <v/>
      </c>
    </row>
    <row r="10" spans="1:6" x14ac:dyDescent="0.25">
      <c r="A10" s="64"/>
      <c r="B10" s="166" t="str">
        <f>IF(ISBLANK(Tabla3[[#This Row],[ID MUESTRA]]),"",VLOOKUP(Tabla3[[#This Row],[ID MUESTRA]],Tabla1[#All],2,FALSE))</f>
        <v/>
      </c>
      <c r="C10" s="167" t="str">
        <f>IF(ISBLANK(Tabla3[[#This Row],[ID MUESTRA]]),"",VLOOKUP(Tabla3[[#This Row],[ID MUESTRA]],Tabla1[#All],3,FALSE))</f>
        <v/>
      </c>
      <c r="D10" s="64"/>
      <c r="E10" s="64"/>
      <c r="F10" s="148" t="str">
        <f>IF(ISBLANK(Tabla3[[#This Row],[SUSTANCIA]]),"",VLOOKUP(Tabla3[[#This Row],[SUSTANCIA]],Tabla4[#All],2,FALSE))</f>
        <v/>
      </c>
    </row>
    <row r="11" spans="1:6" x14ac:dyDescent="0.25">
      <c r="A11" s="64"/>
      <c r="B11" s="166" t="str">
        <f>IF(ISBLANK(Tabla3[[#This Row],[ID MUESTRA]]),"",VLOOKUP(Tabla3[[#This Row],[ID MUESTRA]],Tabla1[#All],2,FALSE))</f>
        <v/>
      </c>
      <c r="C11" s="167" t="str">
        <f>IF(ISBLANK(Tabla3[[#This Row],[ID MUESTRA]]),"",VLOOKUP(Tabla3[[#This Row],[ID MUESTRA]],Tabla1[#All],3,FALSE))</f>
        <v/>
      </c>
      <c r="D11" s="64"/>
      <c r="E11" s="64"/>
      <c r="F11" s="148" t="str">
        <f>IF(ISBLANK(Tabla3[[#This Row],[SUSTANCIA]]),"",VLOOKUP(Tabla3[[#This Row],[SUSTANCIA]],Tabla4[#All],2,FALSE))</f>
        <v/>
      </c>
    </row>
    <row r="12" spans="1:6" x14ac:dyDescent="0.25">
      <c r="A12" s="64"/>
      <c r="B12" s="166" t="str">
        <f>IF(ISBLANK(Tabla3[[#This Row],[ID MUESTRA]]),"",VLOOKUP(Tabla3[[#This Row],[ID MUESTRA]],Tabla1[#All],2,FALSE))</f>
        <v/>
      </c>
      <c r="C12" s="167" t="str">
        <f>IF(ISBLANK(Tabla3[[#This Row],[ID MUESTRA]]),"",VLOOKUP(Tabla3[[#This Row],[ID MUESTRA]],Tabla1[#All],3,FALSE))</f>
        <v/>
      </c>
      <c r="D12" s="64"/>
      <c r="E12" s="64"/>
      <c r="F12" s="148" t="str">
        <f>IF(ISBLANK(Tabla3[[#This Row],[SUSTANCIA]]),"",VLOOKUP(Tabla3[[#This Row],[SUSTANCIA]],Tabla4[#All],2,FALSE))</f>
        <v/>
      </c>
    </row>
    <row r="13" spans="1:6" x14ac:dyDescent="0.25">
      <c r="A13" s="64"/>
      <c r="B13" s="166" t="str">
        <f>IF(ISBLANK(Tabla3[[#This Row],[ID MUESTRA]]),"",VLOOKUP(Tabla3[[#This Row],[ID MUESTRA]],Tabla1[#All],2,FALSE))</f>
        <v/>
      </c>
      <c r="C13" s="167" t="str">
        <f>IF(ISBLANK(Tabla3[[#This Row],[ID MUESTRA]]),"",VLOOKUP(Tabla3[[#This Row],[ID MUESTRA]],Tabla1[#All],3,FALSE))</f>
        <v/>
      </c>
      <c r="D13" s="64"/>
      <c r="E13" s="64"/>
      <c r="F13" s="148" t="str">
        <f>IF(ISBLANK(Tabla3[[#This Row],[SUSTANCIA]]),"",VLOOKUP(Tabla3[[#This Row],[SUSTANCIA]],Tabla4[#All],2,FALSE))</f>
        <v/>
      </c>
    </row>
  </sheetData>
  <sheetProtection algorithmName="SHA-512" hashValue="UzyIi+RaetYug/U/wX8iDy5o3oCIPI84g2lCOuEYiF5qZfUpltXcqy8qQ9lcnNe+wgj8qt1a7ue7XbXJBb/NUA==" saltValue="jMCWKYFMPk7kQcNzBj36xw==" spinCount="100000" sheet="1" objects="1" scenarios="1" selectLockedCells="1"/>
  <mergeCells count="2">
    <mergeCell ref="B1:D2"/>
    <mergeCell ref="B3:D3"/>
  </mergeCells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034866-8329-414A-8C86-9FF00D381320}">
          <x14:formula1>
            <xm:f>'Límites Gráficos'!$A$41:$A$44</xm:f>
          </x14:formula1>
          <xm:sqref>E8:E13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EQ51"/>
  <sheetViews>
    <sheetView tabSelected="1" workbookViewId="0">
      <selection activeCell="C6" sqref="C6"/>
    </sheetView>
  </sheetViews>
  <sheetFormatPr baseColWidth="10" defaultRowHeight="15" x14ac:dyDescent="0.25"/>
  <cols>
    <col min="1" max="1" width="47.85546875" bestFit="1" customWidth="1"/>
    <col min="2" max="2" width="23.42578125" customWidth="1"/>
    <col min="3" max="3" width="20.5703125" customWidth="1"/>
    <col min="4" max="4" width="21.85546875" customWidth="1"/>
    <col min="5" max="5" width="12.85546875" style="66" customWidth="1"/>
    <col min="6" max="9" width="12.140625" style="66" customWidth="1"/>
    <col min="15" max="15" width="12" bestFit="1" customWidth="1"/>
    <col min="16" max="16" width="17" bestFit="1" customWidth="1"/>
    <col min="17" max="18" width="14.85546875" bestFit="1" customWidth="1"/>
    <col min="19" max="19" width="12" bestFit="1" customWidth="1"/>
  </cols>
  <sheetData>
    <row r="1" spans="1:147" ht="25.5" x14ac:dyDescent="0.25">
      <c r="A1" s="243"/>
      <c r="B1" s="237" t="str">
        <f>control!C1</f>
        <v>Cuadro de mando para el ensayo de azúcares totales en alimentos</v>
      </c>
      <c r="C1" s="238"/>
      <c r="D1" s="239"/>
      <c r="E1" s="121" t="s">
        <v>181</v>
      </c>
      <c r="F1" s="114" t="str">
        <f>control!H1</f>
        <v>SOFT-TC-026</v>
      </c>
      <c r="I1"/>
    </row>
    <row r="2" spans="1:147" x14ac:dyDescent="0.25">
      <c r="A2" s="244"/>
      <c r="B2" s="240"/>
      <c r="C2" s="241"/>
      <c r="D2" s="242"/>
      <c r="E2" s="121" t="s">
        <v>184</v>
      </c>
      <c r="F2" s="114">
        <f>control!H2</f>
        <v>1</v>
      </c>
      <c r="I2"/>
    </row>
    <row r="3" spans="1:147" ht="26.25" x14ac:dyDescent="0.25">
      <c r="A3" s="245"/>
      <c r="B3" s="202" t="s">
        <v>151</v>
      </c>
      <c r="C3" s="203"/>
      <c r="D3" s="204"/>
      <c r="E3" s="122" t="s">
        <v>185</v>
      </c>
      <c r="F3" s="116">
        <f>control!H3</f>
        <v>43357</v>
      </c>
      <c r="I3"/>
    </row>
    <row r="5" spans="1:147" ht="21" x14ac:dyDescent="0.35">
      <c r="A5" s="246" t="s">
        <v>146</v>
      </c>
      <c r="B5" s="246"/>
      <c r="C5" s="246"/>
      <c r="D5" s="246"/>
    </row>
    <row r="6" spans="1:147" x14ac:dyDescent="0.25">
      <c r="A6" s="71" t="s">
        <v>16</v>
      </c>
      <c r="B6" s="90" t="s">
        <v>140</v>
      </c>
      <c r="C6" s="90" t="s">
        <v>141</v>
      </c>
      <c r="D6" s="90" t="s">
        <v>142</v>
      </c>
      <c r="E6"/>
      <c r="F6"/>
      <c r="G6"/>
      <c r="H6"/>
      <c r="I6"/>
    </row>
    <row r="7" spans="1:147" x14ac:dyDescent="0.25">
      <c r="A7" s="168"/>
      <c r="B7" s="124"/>
      <c r="C7" s="124"/>
      <c r="D7" s="124"/>
      <c r="E7"/>
      <c r="F7"/>
      <c r="G7"/>
      <c r="H7"/>
      <c r="I7"/>
      <c r="M7" t="s">
        <v>67</v>
      </c>
    </row>
    <row r="8" spans="1:147" x14ac:dyDescent="0.25">
      <c r="A8" s="169"/>
      <c r="B8" s="125"/>
      <c r="C8" s="125"/>
      <c r="D8" s="125"/>
      <c r="E8"/>
      <c r="F8"/>
      <c r="G8"/>
      <c r="H8"/>
      <c r="I8"/>
      <c r="M8" t="s">
        <v>68</v>
      </c>
    </row>
    <row r="9" spans="1:147" x14ac:dyDescent="0.25">
      <c r="A9" s="168"/>
      <c r="B9" s="124"/>
      <c r="C9" s="124"/>
      <c r="D9" s="124"/>
      <c r="E9"/>
      <c r="F9"/>
      <c r="G9"/>
      <c r="H9"/>
      <c r="I9"/>
    </row>
    <row r="10" spans="1:147" x14ac:dyDescent="0.25">
      <c r="A10" s="169"/>
      <c r="B10" s="125"/>
      <c r="C10" s="125"/>
      <c r="D10" s="125"/>
      <c r="E10"/>
      <c r="F10"/>
      <c r="G10"/>
      <c r="H10"/>
      <c r="I10"/>
      <c r="M10" t="s">
        <v>73</v>
      </c>
    </row>
    <row r="11" spans="1:147" ht="15.75" thickBot="1" x14ac:dyDescent="0.3">
      <c r="A11" s="168"/>
      <c r="B11" s="124"/>
      <c r="C11" s="124"/>
      <c r="D11" s="124"/>
      <c r="E11"/>
      <c r="F11"/>
      <c r="G11"/>
      <c r="H11"/>
      <c r="I11"/>
      <c r="M11" s="21" t="s">
        <v>16</v>
      </c>
      <c r="N11" t="str">
        <f>P13</f>
        <v>ACEITES Y GRASAS</v>
      </c>
      <c r="R11" s="21" t="s">
        <v>2</v>
      </c>
      <c r="S11" t="s">
        <v>8</v>
      </c>
      <c r="U11" s="21" t="s">
        <v>16</v>
      </c>
      <c r="V11">
        <f>X13</f>
        <v>0</v>
      </c>
      <c r="Z11" s="21" t="s">
        <v>2</v>
      </c>
      <c r="AA11" t="s">
        <v>8</v>
      </c>
      <c r="AC11" s="21" t="s">
        <v>16</v>
      </c>
      <c r="AD11">
        <f>AF13</f>
        <v>0</v>
      </c>
      <c r="AH11" s="21" t="s">
        <v>2</v>
      </c>
      <c r="AI11" t="s">
        <v>8</v>
      </c>
      <c r="AK11" s="21" t="s">
        <v>16</v>
      </c>
      <c r="AL11">
        <f>AN13</f>
        <v>0</v>
      </c>
      <c r="AP11" s="21" t="s">
        <v>2</v>
      </c>
      <c r="AQ11" t="s">
        <v>8</v>
      </c>
      <c r="AS11" s="21" t="s">
        <v>16</v>
      </c>
      <c r="AT11">
        <f>AV13</f>
        <v>0</v>
      </c>
      <c r="AX11" s="21" t="s">
        <v>2</v>
      </c>
      <c r="AY11" t="s">
        <v>8</v>
      </c>
    </row>
    <row r="12" spans="1:147" ht="15.75" thickBot="1" x14ac:dyDescent="0.3">
      <c r="A12" s="169"/>
      <c r="B12" s="125"/>
      <c r="C12" s="125"/>
      <c r="D12" s="125"/>
      <c r="E12"/>
      <c r="F12"/>
      <c r="G12"/>
      <c r="H12"/>
      <c r="I12"/>
      <c r="M12" s="13" t="s">
        <v>26</v>
      </c>
      <c r="N12" s="16" t="s">
        <v>15</v>
      </c>
      <c r="O12" s="16" t="s">
        <v>9</v>
      </c>
      <c r="P12" s="16" t="s">
        <v>16</v>
      </c>
      <c r="Q12" s="16" t="str">
        <f>"RESULTADO 1 "&amp;S11</f>
        <v>RESULTADO 1 %</v>
      </c>
      <c r="R12" s="16" t="str">
        <f>"RESULTADO 2 "&amp;S11</f>
        <v>RESULTADO 2 %</v>
      </c>
      <c r="S12" s="14" t="s">
        <v>74</v>
      </c>
      <c r="U12" s="13" t="s">
        <v>26</v>
      </c>
      <c r="V12" s="16" t="s">
        <v>15</v>
      </c>
      <c r="W12" s="16" t="s">
        <v>9</v>
      </c>
      <c r="X12" s="16" t="s">
        <v>16</v>
      </c>
      <c r="Y12" s="16" t="str">
        <f>"RESULTADO 1 "&amp;AA11</f>
        <v>RESULTADO 1 %</v>
      </c>
      <c r="Z12" s="16" t="str">
        <f>"RESULTADO 2 "&amp;AA11</f>
        <v>RESULTADO 2 %</v>
      </c>
      <c r="AA12" s="14" t="s">
        <v>74</v>
      </c>
      <c r="AC12" s="13" t="s">
        <v>26</v>
      </c>
      <c r="AD12" s="16" t="s">
        <v>15</v>
      </c>
      <c r="AE12" s="16" t="s">
        <v>9</v>
      </c>
      <c r="AF12" s="16" t="s">
        <v>16</v>
      </c>
      <c r="AG12" s="16" t="str">
        <f>"RESULTADO 1 "&amp;AI11</f>
        <v>RESULTADO 1 %</v>
      </c>
      <c r="AH12" s="16" t="str">
        <f>"RESULTADO 2 "&amp;AI11</f>
        <v>RESULTADO 2 %</v>
      </c>
      <c r="AI12" s="14" t="s">
        <v>74</v>
      </c>
      <c r="AK12" s="13" t="s">
        <v>26</v>
      </c>
      <c r="AL12" s="16" t="s">
        <v>15</v>
      </c>
      <c r="AM12" s="16" t="s">
        <v>9</v>
      </c>
      <c r="AN12" s="16" t="s">
        <v>16</v>
      </c>
      <c r="AO12" s="16" t="str">
        <f>"RESULTADO 1 "&amp;AQ11</f>
        <v>RESULTADO 1 %</v>
      </c>
      <c r="AP12" s="16" t="str">
        <f>"RESULTADO 2 "&amp;AQ11</f>
        <v>RESULTADO 2 %</v>
      </c>
      <c r="AQ12" s="14" t="s">
        <v>74</v>
      </c>
      <c r="AS12" s="13" t="s">
        <v>26</v>
      </c>
      <c r="AT12" s="16" t="s">
        <v>15</v>
      </c>
      <c r="AU12" s="16" t="s">
        <v>9</v>
      </c>
      <c r="AV12" s="16" t="s">
        <v>16</v>
      </c>
      <c r="AW12" s="16" t="str">
        <f>"RESULTADO 1 "&amp;AY11</f>
        <v>RESULTADO 1 %</v>
      </c>
      <c r="AX12" s="16" t="str">
        <f>"RESULTADO 2 "&amp;AY11</f>
        <v>RESULTADO 2 %</v>
      </c>
      <c r="AY12" s="14" t="s">
        <v>74</v>
      </c>
      <c r="BA12" s="21" t="s">
        <v>16</v>
      </c>
      <c r="BB12" t="str">
        <f>BD14</f>
        <v>CARNE</v>
      </c>
      <c r="BF12" s="21" t="s">
        <v>2</v>
      </c>
      <c r="BG12" t="s">
        <v>8</v>
      </c>
    </row>
    <row r="13" spans="1:147" ht="15.75" thickBot="1" x14ac:dyDescent="0.3">
      <c r="A13" s="168"/>
      <c r="B13" s="124"/>
      <c r="C13" s="124"/>
      <c r="D13" s="124"/>
      <c r="E13"/>
      <c r="F13"/>
      <c r="G13"/>
      <c r="H13"/>
      <c r="I13"/>
      <c r="M13" s="5">
        <v>1</v>
      </c>
      <c r="N13" s="170">
        <v>43203</v>
      </c>
      <c r="O13" s="10" t="s">
        <v>71</v>
      </c>
      <c r="P13" s="10" t="s">
        <v>63</v>
      </c>
      <c r="Q13" s="10">
        <v>99.394109060369161</v>
      </c>
      <c r="R13" s="10">
        <v>99.372012559748839</v>
      </c>
      <c r="S13" s="48">
        <f>IF(AND(ISBLANK(Q13),ISBLANK(R13))=TRUE,"",ABS(R13-Q13)/AVERAGE(Q13:R13))</f>
        <v>2.2233668836737068E-4</v>
      </c>
      <c r="U13" s="5">
        <v>1</v>
      </c>
      <c r="V13" s="170"/>
      <c r="W13" s="10"/>
      <c r="X13" s="10"/>
      <c r="Y13" s="10"/>
      <c r="Z13" s="10"/>
      <c r="AA13" s="48" t="str">
        <f>IF(AND(ISBLANK(Y13),ISBLANK(Z13))=TRUE,"",ABS(Z13-Y13)/AVERAGE(Y13:Z13))</f>
        <v/>
      </c>
      <c r="AC13" s="5">
        <v>1</v>
      </c>
      <c r="AD13" s="170"/>
      <c r="AE13" s="10"/>
      <c r="AF13" s="10"/>
      <c r="AG13" s="10"/>
      <c r="AH13" s="10"/>
      <c r="AI13" s="48" t="str">
        <f>IF(AND(ISBLANK(AG13),ISBLANK(AH13))=TRUE,"",ABS(AH13-AG13)/AVERAGE(AG13:AH13))</f>
        <v/>
      </c>
      <c r="AK13" s="5">
        <v>1</v>
      </c>
      <c r="AL13" s="170"/>
      <c r="AM13" s="10"/>
      <c r="AN13" s="10"/>
      <c r="AO13" s="10"/>
      <c r="AP13" s="10"/>
      <c r="AQ13" s="48" t="str">
        <f>IF(AND(ISBLANK(AO13),ISBLANK(AP13))=TRUE,"",ABS(AP13-AO13)/AVERAGE(AO13:AP13))</f>
        <v/>
      </c>
      <c r="AS13" s="5">
        <v>1</v>
      </c>
      <c r="AT13" s="170"/>
      <c r="AU13" s="10"/>
      <c r="AV13" s="10"/>
      <c r="AW13" s="10"/>
      <c r="AX13" s="10"/>
      <c r="AY13" s="48" t="str">
        <f>IF(AND(ISBLANK(AW13),ISBLANK(AX13))=TRUE,"",ABS(AX13-AW13)/AVERAGE(AW13:AX13))</f>
        <v/>
      </c>
      <c r="BA13" s="13" t="s">
        <v>26</v>
      </c>
      <c r="BB13" s="16" t="s">
        <v>15</v>
      </c>
      <c r="BC13" s="16" t="s">
        <v>9</v>
      </c>
      <c r="BD13" s="16" t="s">
        <v>16</v>
      </c>
      <c r="BE13" s="16" t="str">
        <f>"RESULTADO 1 "&amp;BG12</f>
        <v>RESULTADO 1 %</v>
      </c>
      <c r="BF13" s="16" t="str">
        <f>"RESULTADO 2 "&amp;BG12</f>
        <v>RESULTADO 2 %</v>
      </c>
      <c r="BG13" s="14" t="s">
        <v>74</v>
      </c>
      <c r="BI13" s="21" t="s">
        <v>16</v>
      </c>
      <c r="BJ13" t="str">
        <f>BL15</f>
        <v>CEREALES Y PRODUCTOS DERIVADOS</v>
      </c>
      <c r="BN13" s="21" t="s">
        <v>2</v>
      </c>
      <c r="BO13" t="s">
        <v>8</v>
      </c>
      <c r="BQ13" s="21" t="s">
        <v>16</v>
      </c>
      <c r="BR13">
        <f>BT15</f>
        <v>0</v>
      </c>
      <c r="BV13" s="21" t="s">
        <v>2</v>
      </c>
      <c r="BW13" t="s">
        <v>8</v>
      </c>
    </row>
    <row r="14" spans="1:147" ht="15.75" thickBot="1" x14ac:dyDescent="0.3">
      <c r="A14" s="169"/>
      <c r="B14" s="125"/>
      <c r="C14" s="125"/>
      <c r="D14" s="125"/>
      <c r="E14"/>
      <c r="F14"/>
      <c r="G14"/>
      <c r="H14"/>
      <c r="I14"/>
      <c r="M14" s="5">
        <v>2</v>
      </c>
      <c r="N14" s="170">
        <v>43264</v>
      </c>
      <c r="O14" s="10" t="s">
        <v>72</v>
      </c>
      <c r="P14" s="10" t="s">
        <v>63</v>
      </c>
      <c r="Q14" s="10">
        <v>99.790037793197257</v>
      </c>
      <c r="R14" s="10">
        <v>99.774040672678836</v>
      </c>
      <c r="S14" s="48">
        <f t="shared" ref="S14:S42" si="0">IF(AND(ISBLANK(Q14),ISBLANK(R14))=TRUE,"",ABS(R14-Q14)/AVERAGE(Q14:R14))</f>
        <v>1.6032064128370676E-4</v>
      </c>
      <c r="U14" s="5">
        <v>2</v>
      </c>
      <c r="V14" s="170"/>
      <c r="W14" s="10"/>
      <c r="X14" s="10"/>
      <c r="Y14" s="10"/>
      <c r="Z14" s="10"/>
      <c r="AA14" s="48" t="str">
        <f t="shared" ref="AA14:AA42" si="1">IF(AND(ISBLANK(Y14),ISBLANK(Z14))=TRUE,"",ABS(Z14-Y14)/AVERAGE(Y14:Z14))</f>
        <v/>
      </c>
      <c r="AC14" s="5">
        <v>2</v>
      </c>
      <c r="AD14" s="170"/>
      <c r="AE14" s="10"/>
      <c r="AF14" s="10"/>
      <c r="AG14" s="10"/>
      <c r="AH14" s="10"/>
      <c r="AI14" s="48" t="str">
        <f t="shared" ref="AI14:AI42" si="2">IF(AND(ISBLANK(AG14),ISBLANK(AH14))=TRUE,"",ABS(AH14-AG14)/AVERAGE(AG14:AH14))</f>
        <v/>
      </c>
      <c r="AK14" s="5">
        <v>2</v>
      </c>
      <c r="AL14" s="170"/>
      <c r="AM14" s="10"/>
      <c r="AN14" s="10"/>
      <c r="AO14" s="10"/>
      <c r="AP14" s="10"/>
      <c r="AQ14" s="48" t="str">
        <f t="shared" ref="AQ14:AQ42" si="3">IF(AND(ISBLANK(AO14),ISBLANK(AP14))=TRUE,"",ABS(AP14-AO14)/AVERAGE(AO14:AP14))</f>
        <v/>
      </c>
      <c r="AS14" s="5">
        <v>2</v>
      </c>
      <c r="AT14" s="170"/>
      <c r="AU14" s="10"/>
      <c r="AV14" s="10"/>
      <c r="AW14" s="10"/>
      <c r="AX14" s="10"/>
      <c r="AY14" s="48" t="str">
        <f t="shared" ref="AY14:AY42" si="4">IF(AND(ISBLANK(AW14),ISBLANK(AX14))=TRUE,"",ABS(AX14-AW14)/AVERAGE(AW14:AX14))</f>
        <v/>
      </c>
      <c r="BA14" s="5">
        <v>1</v>
      </c>
      <c r="BB14" s="170">
        <v>43187</v>
      </c>
      <c r="BC14" s="10" t="s">
        <v>78</v>
      </c>
      <c r="BD14" s="10" t="s">
        <v>65</v>
      </c>
      <c r="BE14" s="10">
        <v>62.435999999999936</v>
      </c>
      <c r="BF14" s="10">
        <v>61.254774904501893</v>
      </c>
      <c r="BG14" s="48">
        <f>IF(AND(ISBLANK(BE14),ISBLANK(BF14))=TRUE,"",ABS(BF14-BE14)/AVERAGE(BE14:BF14))</f>
        <v>1.9099647429810889E-2</v>
      </c>
      <c r="BI14" s="13" t="s">
        <v>26</v>
      </c>
      <c r="BJ14" s="16" t="s">
        <v>15</v>
      </c>
      <c r="BK14" s="16" t="s">
        <v>9</v>
      </c>
      <c r="BL14" s="16" t="s">
        <v>16</v>
      </c>
      <c r="BM14" s="16" t="str">
        <f>"RESULTADO 1 "&amp;BO13</f>
        <v>RESULTADO 1 %</v>
      </c>
      <c r="BN14" s="16" t="str">
        <f>"RESULTADO 2 "&amp;BO13</f>
        <v>RESULTADO 2 %</v>
      </c>
      <c r="BO14" s="14" t="s">
        <v>74</v>
      </c>
      <c r="BQ14" s="13" t="s">
        <v>26</v>
      </c>
      <c r="BR14" s="16" t="s">
        <v>15</v>
      </c>
      <c r="BS14" s="16" t="s">
        <v>9</v>
      </c>
      <c r="BT14" s="16" t="s">
        <v>16</v>
      </c>
      <c r="BU14" s="16" t="str">
        <f>"RESULTADO 1 "&amp;BW13</f>
        <v>RESULTADO 1 %</v>
      </c>
      <c r="BV14" s="16" t="str">
        <f>"RESULTADO 2 "&amp;BW13</f>
        <v>RESULTADO 2 %</v>
      </c>
      <c r="BW14" s="14" t="s">
        <v>74</v>
      </c>
      <c r="BY14" s="21" t="s">
        <v>16</v>
      </c>
      <c r="BZ14">
        <f>CB16</f>
        <v>0</v>
      </c>
      <c r="CD14" s="21" t="s">
        <v>2</v>
      </c>
      <c r="CE14" t="s">
        <v>8</v>
      </c>
      <c r="CG14" s="21" t="s">
        <v>16</v>
      </c>
      <c r="CH14">
        <f>CJ16</f>
        <v>0</v>
      </c>
      <c r="CL14" s="21" t="s">
        <v>2</v>
      </c>
      <c r="CM14" t="s">
        <v>8</v>
      </c>
      <c r="CO14" s="21" t="s">
        <v>16</v>
      </c>
      <c r="CP14">
        <f>CR16</f>
        <v>0</v>
      </c>
      <c r="CT14" s="21" t="s">
        <v>2</v>
      </c>
      <c r="CU14" t="s">
        <v>8</v>
      </c>
      <c r="CW14" s="21" t="s">
        <v>16</v>
      </c>
      <c r="CX14">
        <f>CZ16</f>
        <v>0</v>
      </c>
      <c r="DB14" s="21" t="s">
        <v>2</v>
      </c>
      <c r="DC14" t="s">
        <v>8</v>
      </c>
      <c r="DE14" s="21" t="s">
        <v>16</v>
      </c>
      <c r="DF14">
        <f>DH16</f>
        <v>0</v>
      </c>
      <c r="DJ14" s="21" t="s">
        <v>2</v>
      </c>
      <c r="DK14" t="s">
        <v>8</v>
      </c>
      <c r="DM14" s="21" t="s">
        <v>16</v>
      </c>
      <c r="DN14">
        <f>DP16</f>
        <v>0</v>
      </c>
      <c r="DR14" s="21" t="s">
        <v>2</v>
      </c>
      <c r="DS14" t="s">
        <v>8</v>
      </c>
    </row>
    <row r="15" spans="1:147" ht="15.75" thickBot="1" x14ac:dyDescent="0.3">
      <c r="A15" s="168"/>
      <c r="B15" s="124"/>
      <c r="C15" s="124"/>
      <c r="D15" s="124"/>
      <c r="E15"/>
      <c r="F15"/>
      <c r="G15"/>
      <c r="H15"/>
      <c r="I15"/>
      <c r="M15" s="5">
        <v>3</v>
      </c>
      <c r="N15" s="170"/>
      <c r="O15" s="10"/>
      <c r="P15" s="10"/>
      <c r="Q15" s="10"/>
      <c r="R15" s="10"/>
      <c r="S15" s="48" t="str">
        <f t="shared" si="0"/>
        <v/>
      </c>
      <c r="U15" s="5">
        <v>3</v>
      </c>
      <c r="V15" s="170"/>
      <c r="W15" s="10"/>
      <c r="X15" s="10"/>
      <c r="Y15" s="10"/>
      <c r="Z15" s="10"/>
      <c r="AA15" s="48" t="str">
        <f t="shared" si="1"/>
        <v/>
      </c>
      <c r="AC15" s="5">
        <v>3</v>
      </c>
      <c r="AD15" s="170"/>
      <c r="AE15" s="10"/>
      <c r="AF15" s="10"/>
      <c r="AG15" s="10"/>
      <c r="AH15" s="10"/>
      <c r="AI15" s="48" t="str">
        <f t="shared" si="2"/>
        <v/>
      </c>
      <c r="AK15" s="5">
        <v>3</v>
      </c>
      <c r="AL15" s="170"/>
      <c r="AM15" s="10"/>
      <c r="AN15" s="10"/>
      <c r="AO15" s="10"/>
      <c r="AP15" s="10"/>
      <c r="AQ15" s="48" t="str">
        <f t="shared" si="3"/>
        <v/>
      </c>
      <c r="AS15" s="5">
        <v>3</v>
      </c>
      <c r="AT15" s="170"/>
      <c r="AU15" s="10"/>
      <c r="AV15" s="10"/>
      <c r="AW15" s="10"/>
      <c r="AX15" s="10"/>
      <c r="AY15" s="48" t="str">
        <f t="shared" si="4"/>
        <v/>
      </c>
      <c r="BA15" s="5">
        <v>2</v>
      </c>
      <c r="BB15" s="170">
        <v>43187</v>
      </c>
      <c r="BC15" s="10" t="s">
        <v>79</v>
      </c>
      <c r="BD15" s="10" t="s">
        <v>65</v>
      </c>
      <c r="BE15" s="10">
        <v>65.011498850114975</v>
      </c>
      <c r="BF15" s="10">
        <v>65.335466453354599</v>
      </c>
      <c r="BG15" s="48">
        <f t="shared" ref="BG15:BG44" si="5">IF(AND(ISBLANK(BE15),ISBLANK(BF15))=TRUE,"",ABS(BF15-BE15)/AVERAGE(BE15:BF15))</f>
        <v>4.9708499539728047E-3</v>
      </c>
      <c r="BI15" s="5">
        <v>1</v>
      </c>
      <c r="BJ15" s="170">
        <v>43192</v>
      </c>
      <c r="BK15" s="10" t="s">
        <v>102</v>
      </c>
      <c r="BL15" s="10" t="s">
        <v>103</v>
      </c>
      <c r="BM15" s="10">
        <v>11.798348231247658</v>
      </c>
      <c r="BN15" s="10">
        <v>11.771293722376663</v>
      </c>
      <c r="BO15" s="48">
        <f>IF(AND(ISBLANK(BM15),ISBLANK(BN15))=TRUE,"",ABS(BN15-BM15)/AVERAGE(BM15:BN15))</f>
        <v>2.2957080913004382E-3</v>
      </c>
      <c r="BQ15" s="5">
        <v>1</v>
      </c>
      <c r="BR15" s="170"/>
      <c r="BS15" s="10"/>
      <c r="BT15" s="10"/>
      <c r="BU15" s="10"/>
      <c r="BV15" s="10"/>
      <c r="BW15" s="48" t="str">
        <f>IF(AND(ISBLANK(BU15),ISBLANK(BV15))=TRUE,"",ABS(BV15-BU15)/AVERAGE(BU15:BV15))</f>
        <v/>
      </c>
      <c r="BY15" s="13" t="s">
        <v>26</v>
      </c>
      <c r="BZ15" s="16" t="s">
        <v>15</v>
      </c>
      <c r="CA15" s="16" t="s">
        <v>9</v>
      </c>
      <c r="CB15" s="16" t="s">
        <v>16</v>
      </c>
      <c r="CC15" s="16" t="str">
        <f>"RESULTADO 1 "&amp;CE14</f>
        <v>RESULTADO 1 %</v>
      </c>
      <c r="CD15" s="16" t="str">
        <f>"RESULTADO 2 "&amp;CE14</f>
        <v>RESULTADO 2 %</v>
      </c>
      <c r="CE15" s="14" t="s">
        <v>74</v>
      </c>
      <c r="CG15" s="13" t="s">
        <v>26</v>
      </c>
      <c r="CH15" s="16" t="s">
        <v>15</v>
      </c>
      <c r="CI15" s="16" t="s">
        <v>9</v>
      </c>
      <c r="CJ15" s="16" t="s">
        <v>16</v>
      </c>
      <c r="CK15" s="16" t="str">
        <f>"RESULTADO 1 "&amp;CM14</f>
        <v>RESULTADO 1 %</v>
      </c>
      <c r="CL15" s="16" t="str">
        <f>"RESULTADO 2 "&amp;CM14</f>
        <v>RESULTADO 2 %</v>
      </c>
      <c r="CM15" s="14" t="s">
        <v>74</v>
      </c>
      <c r="CO15" s="13" t="s">
        <v>26</v>
      </c>
      <c r="CP15" s="16" t="s">
        <v>15</v>
      </c>
      <c r="CQ15" s="16" t="s">
        <v>9</v>
      </c>
      <c r="CR15" s="16" t="s">
        <v>16</v>
      </c>
      <c r="CS15" s="16" t="str">
        <f>"RESULTADO 1 "&amp;CU14</f>
        <v>RESULTADO 1 %</v>
      </c>
      <c r="CT15" s="16" t="str">
        <f>"RESULTADO 2 "&amp;CU14</f>
        <v>RESULTADO 2 %</v>
      </c>
      <c r="CU15" s="14" t="s">
        <v>74</v>
      </c>
      <c r="CW15" s="13" t="s">
        <v>26</v>
      </c>
      <c r="CX15" s="16" t="s">
        <v>15</v>
      </c>
      <c r="CY15" s="16" t="s">
        <v>9</v>
      </c>
      <c r="CZ15" s="16" t="s">
        <v>16</v>
      </c>
      <c r="DA15" s="16" t="str">
        <f>"RESULTADO 1 "&amp;DC14</f>
        <v>RESULTADO 1 %</v>
      </c>
      <c r="DB15" s="16" t="str">
        <f>"RESULTADO 2 "&amp;DC14</f>
        <v>RESULTADO 2 %</v>
      </c>
      <c r="DC15" s="14" t="s">
        <v>74</v>
      </c>
      <c r="DE15" s="13" t="s">
        <v>26</v>
      </c>
      <c r="DF15" s="16" t="s">
        <v>15</v>
      </c>
      <c r="DG15" s="16" t="s">
        <v>9</v>
      </c>
      <c r="DH15" s="16" t="s">
        <v>16</v>
      </c>
      <c r="DI15" s="16" t="str">
        <f>"RESULTADO 1 "&amp;DK14</f>
        <v>RESULTADO 1 %</v>
      </c>
      <c r="DJ15" s="16" t="str">
        <f>"RESULTADO 2 "&amp;DK14</f>
        <v>RESULTADO 2 %</v>
      </c>
      <c r="DK15" s="14" t="s">
        <v>74</v>
      </c>
      <c r="DM15" s="13" t="s">
        <v>26</v>
      </c>
      <c r="DN15" s="16" t="s">
        <v>15</v>
      </c>
      <c r="DO15" s="16" t="s">
        <v>9</v>
      </c>
      <c r="DP15" s="16" t="s">
        <v>16</v>
      </c>
      <c r="DQ15" s="16" t="str">
        <f>"RESULTADO 1 "&amp;DS14</f>
        <v>RESULTADO 1 %</v>
      </c>
      <c r="DR15" s="16" t="str">
        <f>"RESULTADO 2 "&amp;DS14</f>
        <v>RESULTADO 2 %</v>
      </c>
      <c r="DS15" s="14" t="s">
        <v>74</v>
      </c>
      <c r="DU15" s="21" t="s">
        <v>16</v>
      </c>
      <c r="DV15">
        <f>DX17</f>
        <v>0</v>
      </c>
      <c r="DZ15" s="21" t="s">
        <v>2</v>
      </c>
      <c r="EA15" t="s">
        <v>8</v>
      </c>
      <c r="EC15" s="21" t="s">
        <v>16</v>
      </c>
      <c r="ED15">
        <f>EF17</f>
        <v>0</v>
      </c>
      <c r="EH15" s="21" t="s">
        <v>2</v>
      </c>
      <c r="EI15" t="s">
        <v>8</v>
      </c>
      <c r="EK15" s="21" t="s">
        <v>16</v>
      </c>
      <c r="EL15">
        <f>EN17</f>
        <v>0</v>
      </c>
      <c r="EP15" s="21" t="s">
        <v>2</v>
      </c>
      <c r="EQ15" t="s">
        <v>8</v>
      </c>
    </row>
    <row r="16" spans="1:147" x14ac:dyDescent="0.25">
      <c r="A16" s="169"/>
      <c r="B16" s="125"/>
      <c r="C16" s="125"/>
      <c r="D16" s="125"/>
      <c r="E16"/>
      <c r="F16"/>
      <c r="G16"/>
      <c r="H16"/>
      <c r="I16"/>
      <c r="M16" s="5">
        <v>4</v>
      </c>
      <c r="N16" s="170"/>
      <c r="O16" s="10"/>
      <c r="P16" s="10"/>
      <c r="Q16" s="10"/>
      <c r="R16" s="10"/>
      <c r="S16" s="48" t="str">
        <f t="shared" si="0"/>
        <v/>
      </c>
      <c r="U16" s="5">
        <v>4</v>
      </c>
      <c r="V16" s="170"/>
      <c r="W16" s="10"/>
      <c r="X16" s="10"/>
      <c r="Y16" s="10"/>
      <c r="Z16" s="10"/>
      <c r="AA16" s="48" t="str">
        <f t="shared" si="1"/>
        <v/>
      </c>
      <c r="AC16" s="5">
        <v>4</v>
      </c>
      <c r="AD16" s="170"/>
      <c r="AE16" s="10"/>
      <c r="AF16" s="10"/>
      <c r="AG16" s="10"/>
      <c r="AH16" s="10"/>
      <c r="AI16" s="48" t="str">
        <f t="shared" si="2"/>
        <v/>
      </c>
      <c r="AK16" s="5">
        <v>4</v>
      </c>
      <c r="AL16" s="170"/>
      <c r="AM16" s="10"/>
      <c r="AN16" s="10"/>
      <c r="AO16" s="10"/>
      <c r="AP16" s="10"/>
      <c r="AQ16" s="48" t="str">
        <f t="shared" si="3"/>
        <v/>
      </c>
      <c r="AS16" s="5">
        <v>4</v>
      </c>
      <c r="AT16" s="170"/>
      <c r="AU16" s="10"/>
      <c r="AV16" s="10"/>
      <c r="AW16" s="10"/>
      <c r="AX16" s="10"/>
      <c r="AY16" s="48" t="str">
        <f t="shared" si="4"/>
        <v/>
      </c>
      <c r="BA16" s="5">
        <v>3</v>
      </c>
      <c r="BB16" s="170">
        <v>43187</v>
      </c>
      <c r="BC16" s="10" t="s">
        <v>80</v>
      </c>
      <c r="BD16" s="10" t="s">
        <v>65</v>
      </c>
      <c r="BE16" s="10">
        <v>64.956906033155335</v>
      </c>
      <c r="BF16" s="10">
        <v>65.70348744200929</v>
      </c>
      <c r="BG16" s="48">
        <f t="shared" si="5"/>
        <v>1.1427815101381323E-2</v>
      </c>
      <c r="BI16" s="5">
        <v>2</v>
      </c>
      <c r="BJ16" s="170">
        <v>43192</v>
      </c>
      <c r="BK16" s="10" t="s">
        <v>104</v>
      </c>
      <c r="BL16" s="10" t="s">
        <v>103</v>
      </c>
      <c r="BM16" s="10">
        <v>9.5258094838103666</v>
      </c>
      <c r="BN16" s="10">
        <v>9.6742586334459872</v>
      </c>
      <c r="BO16" s="48">
        <f t="shared" ref="BO16:BO45" si="6">IF(AND(ISBLANK(BM16),ISBLANK(BN16))=TRUE,"",ABS(BN16-BM16)/AVERAGE(BM16:BN16))</f>
        <v>1.5463398226405215E-2</v>
      </c>
      <c r="BQ16" s="5">
        <v>2</v>
      </c>
      <c r="BR16" s="170"/>
      <c r="BS16" s="10"/>
      <c r="BT16" s="10"/>
      <c r="BU16" s="10"/>
      <c r="BV16" s="10"/>
      <c r="BW16" s="48" t="str">
        <f t="shared" ref="BW16:BW45" si="7">IF(AND(ISBLANK(BU16),ISBLANK(BV16))=TRUE,"",ABS(BV16-BU16)/AVERAGE(BU16:BV16))</f>
        <v/>
      </c>
      <c r="BY16" s="5">
        <v>1</v>
      </c>
      <c r="BZ16" s="170"/>
      <c r="CA16" s="10"/>
      <c r="CB16" s="10"/>
      <c r="CC16" s="10"/>
      <c r="CD16" s="10"/>
      <c r="CE16" s="48" t="str">
        <f>IF(AND(ISBLANK(CC16),ISBLANK(CD16))=TRUE,"",ABS(CD16-CC16)/AVERAGE(CC16:CD16))</f>
        <v/>
      </c>
      <c r="CG16" s="5">
        <v>1</v>
      </c>
      <c r="CH16" s="170"/>
      <c r="CI16" s="10"/>
      <c r="CJ16" s="10"/>
      <c r="CK16" s="10"/>
      <c r="CL16" s="10"/>
      <c r="CM16" s="48" t="str">
        <f>IF(AND(ISBLANK(CK16),ISBLANK(CL16))=TRUE,"",ABS(CL16-CK16)/AVERAGE(CK16:CL16))</f>
        <v/>
      </c>
      <c r="CO16" s="5">
        <v>1</v>
      </c>
      <c r="CP16" s="170"/>
      <c r="CQ16" s="10"/>
      <c r="CR16" s="10"/>
      <c r="CS16" s="10"/>
      <c r="CT16" s="10"/>
      <c r="CU16" s="48" t="str">
        <f>IF(AND(ISBLANK(CS16),ISBLANK(CT16))=TRUE,"",ABS(CT16-CS16)/AVERAGE(CS16:CT16))</f>
        <v/>
      </c>
      <c r="CW16" s="5">
        <v>1</v>
      </c>
      <c r="CX16" s="170"/>
      <c r="CY16" s="10"/>
      <c r="CZ16" s="10"/>
      <c r="DA16" s="10"/>
      <c r="DB16" s="10"/>
      <c r="DC16" s="48" t="str">
        <f>IF(AND(ISBLANK(DA16),ISBLANK(DB16))=TRUE,"",ABS(DB16-DA16)/AVERAGE(DA16:DB16))</f>
        <v/>
      </c>
      <c r="DE16" s="5">
        <v>1</v>
      </c>
      <c r="DF16" s="170"/>
      <c r="DG16" s="10"/>
      <c r="DH16" s="10"/>
      <c r="DI16" s="10"/>
      <c r="DJ16" s="10"/>
      <c r="DK16" s="48" t="str">
        <f>IF(AND(ISBLANK(DI16),ISBLANK(DJ16))=TRUE,"",ABS(DJ16-DI16)/AVERAGE(DI16:DJ16))</f>
        <v/>
      </c>
      <c r="DM16" s="5">
        <v>1</v>
      </c>
      <c r="DN16" s="170"/>
      <c r="DO16" s="10"/>
      <c r="DP16" s="10"/>
      <c r="DQ16" s="10"/>
      <c r="DR16" s="10"/>
      <c r="DS16" s="48" t="str">
        <f>IF(AND(ISBLANK(DQ16),ISBLANK(DR16))=TRUE,"",ABS(DR16-DQ16)/AVERAGE(DQ16:DR16))</f>
        <v/>
      </c>
      <c r="DU16" s="13" t="s">
        <v>26</v>
      </c>
      <c r="DV16" s="16" t="s">
        <v>15</v>
      </c>
      <c r="DW16" s="16" t="s">
        <v>9</v>
      </c>
      <c r="DX16" s="16" t="s">
        <v>16</v>
      </c>
      <c r="DY16" s="16" t="str">
        <f>"RESULTADO 1 "&amp;EA15</f>
        <v>RESULTADO 1 %</v>
      </c>
      <c r="DZ16" s="16" t="str">
        <f>"RESULTADO 2 "&amp;EA15</f>
        <v>RESULTADO 2 %</v>
      </c>
      <c r="EA16" s="14" t="s">
        <v>74</v>
      </c>
      <c r="EC16" s="13" t="s">
        <v>26</v>
      </c>
      <c r="ED16" s="16" t="s">
        <v>15</v>
      </c>
      <c r="EE16" s="16" t="s">
        <v>9</v>
      </c>
      <c r="EF16" s="16" t="s">
        <v>16</v>
      </c>
      <c r="EG16" s="16" t="str">
        <f>"RESULTADO 1 "&amp;EI15</f>
        <v>RESULTADO 1 %</v>
      </c>
      <c r="EH16" s="16" t="str">
        <f>"RESULTADO 2 "&amp;EI15</f>
        <v>RESULTADO 2 %</v>
      </c>
      <c r="EI16" s="14" t="s">
        <v>74</v>
      </c>
      <c r="EK16" s="13" t="s">
        <v>26</v>
      </c>
      <c r="EL16" s="16" t="s">
        <v>15</v>
      </c>
      <c r="EM16" s="16" t="s">
        <v>9</v>
      </c>
      <c r="EN16" s="16" t="s">
        <v>16</v>
      </c>
      <c r="EO16" s="16" t="str">
        <f>"RESULTADO 1 "&amp;EQ15</f>
        <v>RESULTADO 1 %</v>
      </c>
      <c r="EP16" s="16" t="str">
        <f>"RESULTADO 2 "&amp;EQ15</f>
        <v>RESULTADO 2 %</v>
      </c>
      <c r="EQ16" s="14" t="s">
        <v>74</v>
      </c>
    </row>
    <row r="17" spans="1:147" x14ac:dyDescent="0.25">
      <c r="A17" s="168"/>
      <c r="B17" s="124"/>
      <c r="C17" s="124"/>
      <c r="D17" s="124"/>
      <c r="E17"/>
      <c r="F17"/>
      <c r="G17"/>
      <c r="H17"/>
      <c r="I17"/>
      <c r="M17" s="5">
        <v>5</v>
      </c>
      <c r="N17" s="170"/>
      <c r="O17" s="10"/>
      <c r="P17" s="10"/>
      <c r="Q17" s="10"/>
      <c r="R17" s="10"/>
      <c r="S17" s="48" t="str">
        <f t="shared" si="0"/>
        <v/>
      </c>
      <c r="U17" s="5">
        <v>5</v>
      </c>
      <c r="V17" s="170"/>
      <c r="W17" s="10"/>
      <c r="X17" s="10"/>
      <c r="Y17" s="10"/>
      <c r="Z17" s="10"/>
      <c r="AA17" s="48" t="str">
        <f t="shared" si="1"/>
        <v/>
      </c>
      <c r="AC17" s="5">
        <v>5</v>
      </c>
      <c r="AD17" s="170"/>
      <c r="AE17" s="10"/>
      <c r="AF17" s="10"/>
      <c r="AG17" s="10"/>
      <c r="AH17" s="10"/>
      <c r="AI17" s="48" t="str">
        <f t="shared" si="2"/>
        <v/>
      </c>
      <c r="AK17" s="5">
        <v>5</v>
      </c>
      <c r="AL17" s="170"/>
      <c r="AM17" s="10"/>
      <c r="AN17" s="10"/>
      <c r="AO17" s="10"/>
      <c r="AP17" s="10"/>
      <c r="AQ17" s="48" t="str">
        <f t="shared" si="3"/>
        <v/>
      </c>
      <c r="AS17" s="5">
        <v>5</v>
      </c>
      <c r="AT17" s="170"/>
      <c r="AU17" s="10"/>
      <c r="AV17" s="10"/>
      <c r="AW17" s="10"/>
      <c r="AX17" s="10"/>
      <c r="AY17" s="48" t="str">
        <f t="shared" si="4"/>
        <v/>
      </c>
      <c r="BA17" s="5">
        <v>4</v>
      </c>
      <c r="BB17" s="170">
        <v>43187</v>
      </c>
      <c r="BC17" s="10" t="s">
        <v>81</v>
      </c>
      <c r="BD17" s="10" t="s">
        <v>65</v>
      </c>
      <c r="BE17" s="10">
        <v>73.565700801887743</v>
      </c>
      <c r="BF17" s="10">
        <v>71.177188106140861</v>
      </c>
      <c r="BG17" s="48">
        <f t="shared" si="5"/>
        <v>3.3003523886614879E-2</v>
      </c>
      <c r="BI17" s="5">
        <v>3</v>
      </c>
      <c r="BJ17" s="170">
        <v>43207</v>
      </c>
      <c r="BK17" s="10" t="s">
        <v>105</v>
      </c>
      <c r="BL17" s="10" t="s">
        <v>103</v>
      </c>
      <c r="BM17" s="10">
        <v>27.315629499280149</v>
      </c>
      <c r="BN17" s="10">
        <v>27.533999999999992</v>
      </c>
      <c r="BO17" s="48">
        <f t="shared" si="6"/>
        <v>7.9625150694120402E-3</v>
      </c>
      <c r="BQ17" s="5">
        <v>3</v>
      </c>
      <c r="BR17" s="170"/>
      <c r="BS17" s="10"/>
      <c r="BT17" s="10"/>
      <c r="BU17" s="10"/>
      <c r="BV17" s="10"/>
      <c r="BW17" s="48" t="str">
        <f t="shared" si="7"/>
        <v/>
      </c>
      <c r="BY17" s="5">
        <v>2</v>
      </c>
      <c r="BZ17" s="170"/>
      <c r="CA17" s="10"/>
      <c r="CB17" s="10"/>
      <c r="CC17" s="10"/>
      <c r="CD17" s="10"/>
      <c r="CE17" s="48" t="str">
        <f t="shared" ref="CE17:CE46" si="8">IF(AND(ISBLANK(CC17),ISBLANK(CD17))=TRUE,"",ABS(CD17-CC17)/AVERAGE(CC17:CD17))</f>
        <v/>
      </c>
      <c r="CG17" s="5">
        <v>2</v>
      </c>
      <c r="CH17" s="170"/>
      <c r="CI17" s="10"/>
      <c r="CJ17" s="10"/>
      <c r="CK17" s="10"/>
      <c r="CL17" s="10"/>
      <c r="CM17" s="48" t="str">
        <f t="shared" ref="CM17:CM46" si="9">IF(AND(ISBLANK(CK17),ISBLANK(CL17))=TRUE,"",ABS(CL17-CK17)/AVERAGE(CK17:CL17))</f>
        <v/>
      </c>
      <c r="CO17" s="5">
        <v>2</v>
      </c>
      <c r="CP17" s="170"/>
      <c r="CQ17" s="10"/>
      <c r="CR17" s="10"/>
      <c r="CS17" s="10"/>
      <c r="CT17" s="10"/>
      <c r="CU17" s="48" t="str">
        <f t="shared" ref="CU17:CU26" si="10">IF(AND(ISBLANK(CS17),ISBLANK(CT17))=TRUE,"",ABS(CT17-CS17)/AVERAGE(CS17:CT17))</f>
        <v/>
      </c>
      <c r="CW17" s="5">
        <v>2</v>
      </c>
      <c r="CX17" s="170"/>
      <c r="CY17" s="10"/>
      <c r="CZ17" s="10"/>
      <c r="DA17" s="10"/>
      <c r="DB17" s="10"/>
      <c r="DC17" s="48" t="str">
        <f t="shared" ref="DC17:DC26" si="11">IF(AND(ISBLANK(DA17),ISBLANK(DB17))=TRUE,"",ABS(DB17-DA17)/AVERAGE(DA17:DB17))</f>
        <v/>
      </c>
      <c r="DE17" s="5">
        <v>2</v>
      </c>
      <c r="DF17" s="170"/>
      <c r="DG17" s="10"/>
      <c r="DH17" s="10"/>
      <c r="DI17" s="10"/>
      <c r="DJ17" s="10"/>
      <c r="DK17" s="48" t="str">
        <f t="shared" ref="DK17:DK46" si="12">IF(AND(ISBLANK(DI17),ISBLANK(DJ17))=TRUE,"",ABS(DJ17-DI17)/AVERAGE(DI17:DJ17))</f>
        <v/>
      </c>
      <c r="DM17" s="5">
        <v>2</v>
      </c>
      <c r="DN17" s="170"/>
      <c r="DO17" s="10"/>
      <c r="DP17" s="10"/>
      <c r="DQ17" s="10"/>
      <c r="DR17" s="10"/>
      <c r="DS17" s="48" t="str">
        <f t="shared" ref="DS17:DS28" si="13">IF(AND(ISBLANK(DQ17),ISBLANK(DR17))=TRUE,"",ABS(DR17-DQ17)/AVERAGE(DQ17:DR17))</f>
        <v/>
      </c>
      <c r="DU17" s="5">
        <v>1</v>
      </c>
      <c r="DV17" s="170"/>
      <c r="DW17" s="10"/>
      <c r="DX17" s="10"/>
      <c r="DY17" s="10"/>
      <c r="DZ17" s="10"/>
      <c r="EA17" s="48" t="str">
        <f>IF(AND(ISBLANK(DY17),ISBLANK(DZ17))=TRUE,"",ABS(DZ17-DY17)/AVERAGE(DY17:DZ17))</f>
        <v/>
      </c>
      <c r="EC17" s="5">
        <v>1</v>
      </c>
      <c r="ED17" s="170"/>
      <c r="EE17" s="10"/>
      <c r="EF17" s="10"/>
      <c r="EG17" s="10"/>
      <c r="EH17" s="10"/>
      <c r="EI17" s="48" t="str">
        <f>IF(AND(ISBLANK(EG17),ISBLANK(EH17))=TRUE,"",ABS(EH17-EG17)/AVERAGE(EG17:EH17))</f>
        <v/>
      </c>
      <c r="EK17" s="5">
        <v>1</v>
      </c>
      <c r="EL17" s="170"/>
      <c r="EM17" s="10"/>
      <c r="EN17" s="10"/>
      <c r="EO17" s="10"/>
      <c r="EP17" s="10"/>
      <c r="EQ17" s="48" t="str">
        <f>IF(AND(ISBLANK(EO17),ISBLANK(EP17))=TRUE,"",ABS(EP17-EO17)/AVERAGE(EO17:EP17))</f>
        <v/>
      </c>
    </row>
    <row r="18" spans="1:147" x14ac:dyDescent="0.25">
      <c r="A18" s="169"/>
      <c r="B18" s="125"/>
      <c r="C18" s="125"/>
      <c r="D18" s="125"/>
      <c r="E18"/>
      <c r="F18"/>
      <c r="G18"/>
      <c r="H18"/>
      <c r="I18"/>
      <c r="M18" s="5">
        <v>6</v>
      </c>
      <c r="N18" s="170"/>
      <c r="O18" s="10"/>
      <c r="P18" s="10"/>
      <c r="Q18" s="10"/>
      <c r="R18" s="10"/>
      <c r="S18" s="48" t="str">
        <f t="shared" si="0"/>
        <v/>
      </c>
      <c r="U18" s="5">
        <v>6</v>
      </c>
      <c r="V18" s="170"/>
      <c r="W18" s="10"/>
      <c r="X18" s="10"/>
      <c r="Y18" s="10"/>
      <c r="Z18" s="10"/>
      <c r="AA18" s="48" t="str">
        <f t="shared" si="1"/>
        <v/>
      </c>
      <c r="AC18" s="5">
        <v>6</v>
      </c>
      <c r="AD18" s="170"/>
      <c r="AE18" s="10"/>
      <c r="AF18" s="10"/>
      <c r="AG18" s="10"/>
      <c r="AH18" s="10"/>
      <c r="AI18" s="48" t="str">
        <f t="shared" si="2"/>
        <v/>
      </c>
      <c r="AK18" s="5">
        <v>6</v>
      </c>
      <c r="AL18" s="170"/>
      <c r="AM18" s="10"/>
      <c r="AN18" s="10"/>
      <c r="AO18" s="10"/>
      <c r="AP18" s="10"/>
      <c r="AQ18" s="48" t="str">
        <f t="shared" si="3"/>
        <v/>
      </c>
      <c r="AS18" s="5">
        <v>6</v>
      </c>
      <c r="AT18" s="170"/>
      <c r="AU18" s="10"/>
      <c r="AV18" s="10"/>
      <c r="AW18" s="10"/>
      <c r="AX18" s="10"/>
      <c r="AY18" s="48" t="str">
        <f t="shared" si="4"/>
        <v/>
      </c>
      <c r="BA18" s="5">
        <v>5</v>
      </c>
      <c r="BB18" s="170">
        <v>43206</v>
      </c>
      <c r="BC18" s="10" t="s">
        <v>82</v>
      </c>
      <c r="BD18" s="10" t="s">
        <v>65</v>
      </c>
      <c r="BE18" s="10">
        <v>67.925773360795077</v>
      </c>
      <c r="BF18" s="10">
        <v>68.485672578935791</v>
      </c>
      <c r="BG18" s="48">
        <f t="shared" si="5"/>
        <v>8.208977102817136E-3</v>
      </c>
      <c r="BI18" s="5">
        <v>4</v>
      </c>
      <c r="BJ18" s="170">
        <v>43236</v>
      </c>
      <c r="BK18" s="10" t="s">
        <v>106</v>
      </c>
      <c r="BL18" s="10" t="s">
        <v>103</v>
      </c>
      <c r="BM18" s="10">
        <v>8.0010398752149765</v>
      </c>
      <c r="BN18" s="10">
        <v>8.0427131658935007</v>
      </c>
      <c r="BO18" s="48">
        <f t="shared" si="6"/>
        <v>5.1949553912661031E-3</v>
      </c>
      <c r="BQ18" s="5">
        <v>4</v>
      </c>
      <c r="BR18" s="170"/>
      <c r="BS18" s="10"/>
      <c r="BT18" s="10"/>
      <c r="BU18" s="10"/>
      <c r="BV18" s="10"/>
      <c r="BW18" s="48" t="str">
        <f t="shared" si="7"/>
        <v/>
      </c>
      <c r="BY18" s="5">
        <v>3</v>
      </c>
      <c r="BZ18" s="170"/>
      <c r="CA18" s="10"/>
      <c r="CB18" s="10"/>
      <c r="CC18" s="10"/>
      <c r="CD18" s="10"/>
      <c r="CE18" s="48" t="str">
        <f t="shared" si="8"/>
        <v/>
      </c>
      <c r="CG18" s="5">
        <v>3</v>
      </c>
      <c r="CH18" s="170"/>
      <c r="CI18" s="10"/>
      <c r="CJ18" s="10"/>
      <c r="CK18" s="10"/>
      <c r="CL18" s="10"/>
      <c r="CM18" s="48" t="str">
        <f t="shared" si="9"/>
        <v/>
      </c>
      <c r="CO18" s="5">
        <v>3</v>
      </c>
      <c r="CP18" s="170"/>
      <c r="CQ18" s="10"/>
      <c r="CR18" s="10"/>
      <c r="CS18" s="10"/>
      <c r="CT18" s="10"/>
      <c r="CU18" s="48" t="str">
        <f t="shared" si="10"/>
        <v/>
      </c>
      <c r="CW18" s="5">
        <v>3</v>
      </c>
      <c r="CX18" s="170"/>
      <c r="CY18" s="10"/>
      <c r="CZ18" s="10"/>
      <c r="DA18" s="10"/>
      <c r="DB18" s="10"/>
      <c r="DC18" s="48" t="str">
        <f t="shared" si="11"/>
        <v/>
      </c>
      <c r="DE18" s="5">
        <v>3</v>
      </c>
      <c r="DF18" s="170"/>
      <c r="DG18" s="10"/>
      <c r="DH18" s="10"/>
      <c r="DI18" s="10"/>
      <c r="DJ18" s="10"/>
      <c r="DK18" s="48" t="str">
        <f t="shared" si="12"/>
        <v/>
      </c>
      <c r="DM18" s="5">
        <v>3</v>
      </c>
      <c r="DN18" s="170"/>
      <c r="DO18" s="10"/>
      <c r="DP18" s="10"/>
      <c r="DQ18" s="10"/>
      <c r="DR18" s="10"/>
      <c r="DS18" s="48" t="str">
        <f t="shared" si="13"/>
        <v/>
      </c>
      <c r="DU18" s="5">
        <v>2</v>
      </c>
      <c r="DV18" s="170"/>
      <c r="DW18" s="10"/>
      <c r="DX18" s="10"/>
      <c r="DY18" s="10"/>
      <c r="DZ18" s="10"/>
      <c r="EA18" s="48" t="str">
        <f t="shared" ref="EA18:EA47" si="14">IF(AND(ISBLANK(DY18),ISBLANK(DZ18))=TRUE,"",ABS(DZ18-DY18)/AVERAGE(DY18:DZ18))</f>
        <v/>
      </c>
      <c r="EC18" s="5">
        <v>2</v>
      </c>
      <c r="ED18" s="170"/>
      <c r="EE18" s="10"/>
      <c r="EF18" s="10"/>
      <c r="EG18" s="10"/>
      <c r="EH18" s="10"/>
      <c r="EI18" s="48" t="str">
        <f t="shared" ref="EI18:EI47" si="15">IF(AND(ISBLANK(EG18),ISBLANK(EH18))=TRUE,"",ABS(EH18-EG18)/AVERAGE(EG18:EH18))</f>
        <v/>
      </c>
      <c r="EK18" s="5">
        <v>2</v>
      </c>
      <c r="EL18" s="170"/>
      <c r="EM18" s="10"/>
      <c r="EN18" s="10"/>
      <c r="EO18" s="10"/>
      <c r="EP18" s="10"/>
      <c r="EQ18" s="48" t="str">
        <f t="shared" ref="EQ18:EQ47" si="16">IF(AND(ISBLANK(EO18),ISBLANK(EP18))=TRUE,"",ABS(EP18-EO18)/AVERAGE(EO18:EP18))</f>
        <v/>
      </c>
    </row>
    <row r="19" spans="1:147" x14ac:dyDescent="0.25">
      <c r="A19" s="168"/>
      <c r="B19" s="124"/>
      <c r="C19" s="124"/>
      <c r="D19" s="124"/>
      <c r="E19"/>
      <c r="F19"/>
      <c r="G19"/>
      <c r="H19"/>
      <c r="I19"/>
      <c r="M19" s="5">
        <v>7</v>
      </c>
      <c r="N19" s="170"/>
      <c r="O19" s="10"/>
      <c r="P19" s="10"/>
      <c r="Q19" s="10"/>
      <c r="R19" s="10"/>
      <c r="S19" s="48" t="str">
        <f t="shared" si="0"/>
        <v/>
      </c>
      <c r="U19" s="5">
        <v>7</v>
      </c>
      <c r="V19" s="170"/>
      <c r="W19" s="10"/>
      <c r="X19" s="10"/>
      <c r="Y19" s="10"/>
      <c r="Z19" s="10"/>
      <c r="AA19" s="48" t="str">
        <f t="shared" si="1"/>
        <v/>
      </c>
      <c r="AC19" s="5">
        <v>7</v>
      </c>
      <c r="AD19" s="170"/>
      <c r="AE19" s="10"/>
      <c r="AF19" s="10"/>
      <c r="AG19" s="10"/>
      <c r="AH19" s="10"/>
      <c r="AI19" s="48" t="str">
        <f t="shared" si="2"/>
        <v/>
      </c>
      <c r="AK19" s="5">
        <v>7</v>
      </c>
      <c r="AL19" s="170"/>
      <c r="AM19" s="10"/>
      <c r="AN19" s="10"/>
      <c r="AO19" s="10"/>
      <c r="AP19" s="10"/>
      <c r="AQ19" s="48" t="str">
        <f t="shared" si="3"/>
        <v/>
      </c>
      <c r="AS19" s="5">
        <v>7</v>
      </c>
      <c r="AT19" s="170"/>
      <c r="AU19" s="10"/>
      <c r="AV19" s="10"/>
      <c r="AW19" s="10"/>
      <c r="AX19" s="10"/>
      <c r="AY19" s="48" t="str">
        <f t="shared" si="4"/>
        <v/>
      </c>
      <c r="BA19" s="5">
        <v>6</v>
      </c>
      <c r="BB19" s="170">
        <v>43222</v>
      </c>
      <c r="BC19" s="10" t="s">
        <v>83</v>
      </c>
      <c r="BD19" s="10" t="s">
        <v>65</v>
      </c>
      <c r="BE19" s="10">
        <v>69.295526805175086</v>
      </c>
      <c r="BF19" s="10">
        <v>68.705632986062554</v>
      </c>
      <c r="BG19" s="48">
        <f t="shared" si="5"/>
        <v>8.5491139350553167E-3</v>
      </c>
      <c r="BI19" s="5">
        <v>5</v>
      </c>
      <c r="BJ19" s="170">
        <v>43241</v>
      </c>
      <c r="BK19" s="10" t="s">
        <v>107</v>
      </c>
      <c r="BL19" s="10" t="s">
        <v>103</v>
      </c>
      <c r="BM19" s="10">
        <v>12.809743805123885</v>
      </c>
      <c r="BN19" s="10">
        <v>12.824461064672155</v>
      </c>
      <c r="BO19" s="48">
        <f t="shared" si="6"/>
        <v>1.1482516912869768E-3</v>
      </c>
      <c r="BQ19" s="5">
        <v>5</v>
      </c>
      <c r="BR19" s="170"/>
      <c r="BS19" s="10"/>
      <c r="BT19" s="10"/>
      <c r="BU19" s="10"/>
      <c r="BV19" s="10"/>
      <c r="BW19" s="48" t="str">
        <f t="shared" si="7"/>
        <v/>
      </c>
      <c r="BY19" s="5">
        <v>4</v>
      </c>
      <c r="BZ19" s="170"/>
      <c r="CA19" s="10"/>
      <c r="CB19" s="10"/>
      <c r="CC19" s="10"/>
      <c r="CD19" s="10"/>
      <c r="CE19" s="48" t="str">
        <f t="shared" si="8"/>
        <v/>
      </c>
      <c r="CG19" s="5">
        <v>4</v>
      </c>
      <c r="CH19" s="170"/>
      <c r="CI19" s="10"/>
      <c r="CJ19" s="10"/>
      <c r="CK19" s="10"/>
      <c r="CL19" s="10"/>
      <c r="CM19" s="48" t="str">
        <f t="shared" si="9"/>
        <v/>
      </c>
      <c r="CO19" s="5">
        <v>4</v>
      </c>
      <c r="CP19" s="170"/>
      <c r="CQ19" s="10"/>
      <c r="CR19" s="10"/>
      <c r="CS19" s="10"/>
      <c r="CT19" s="10"/>
      <c r="CU19" s="48" t="str">
        <f t="shared" si="10"/>
        <v/>
      </c>
      <c r="CW19" s="5">
        <v>4</v>
      </c>
      <c r="CX19" s="170"/>
      <c r="CY19" s="10"/>
      <c r="CZ19" s="10"/>
      <c r="DA19" s="10"/>
      <c r="DB19" s="10"/>
      <c r="DC19" s="48" t="str">
        <f t="shared" si="11"/>
        <v/>
      </c>
      <c r="DE19" s="5">
        <v>4</v>
      </c>
      <c r="DF19" s="170"/>
      <c r="DG19" s="10"/>
      <c r="DH19" s="10"/>
      <c r="DI19" s="10"/>
      <c r="DJ19" s="10"/>
      <c r="DK19" s="48" t="str">
        <f t="shared" si="12"/>
        <v/>
      </c>
      <c r="DM19" s="5">
        <v>4</v>
      </c>
      <c r="DN19" s="170"/>
      <c r="DO19" s="10"/>
      <c r="DP19" s="10"/>
      <c r="DQ19" s="10"/>
      <c r="DR19" s="10"/>
      <c r="DS19" s="48" t="str">
        <f t="shared" si="13"/>
        <v/>
      </c>
      <c r="DU19" s="5">
        <v>3</v>
      </c>
      <c r="DV19" s="170"/>
      <c r="DW19" s="10"/>
      <c r="DX19" s="10"/>
      <c r="DY19" s="10"/>
      <c r="DZ19" s="10"/>
      <c r="EA19" s="48" t="str">
        <f t="shared" si="14"/>
        <v/>
      </c>
      <c r="EC19" s="5">
        <v>3</v>
      </c>
      <c r="ED19" s="170"/>
      <c r="EE19" s="10"/>
      <c r="EF19" s="10"/>
      <c r="EG19" s="10"/>
      <c r="EH19" s="10"/>
      <c r="EI19" s="48" t="str">
        <f t="shared" si="15"/>
        <v/>
      </c>
      <c r="EK19" s="5">
        <v>3</v>
      </c>
      <c r="EL19" s="170"/>
      <c r="EM19" s="10"/>
      <c r="EN19" s="10"/>
      <c r="EO19" s="10"/>
      <c r="EP19" s="10"/>
      <c r="EQ19" s="48" t="str">
        <f t="shared" si="16"/>
        <v/>
      </c>
    </row>
    <row r="20" spans="1:147" x14ac:dyDescent="0.25">
      <c r="A20" s="169"/>
      <c r="B20" s="125"/>
      <c r="C20" s="125"/>
      <c r="D20" s="125"/>
      <c r="E20"/>
      <c r="F20"/>
      <c r="G20"/>
      <c r="H20"/>
      <c r="I20"/>
      <c r="M20" s="5">
        <v>8</v>
      </c>
      <c r="N20" s="170"/>
      <c r="O20" s="10"/>
      <c r="P20" s="10"/>
      <c r="Q20" s="10"/>
      <c r="R20" s="10"/>
      <c r="S20" s="48" t="str">
        <f t="shared" si="0"/>
        <v/>
      </c>
      <c r="U20" s="5">
        <v>8</v>
      </c>
      <c r="V20" s="170"/>
      <c r="W20" s="10"/>
      <c r="X20" s="10"/>
      <c r="Y20" s="10"/>
      <c r="Z20" s="10"/>
      <c r="AA20" s="48" t="str">
        <f t="shared" si="1"/>
        <v/>
      </c>
      <c r="AC20" s="5">
        <v>8</v>
      </c>
      <c r="AD20" s="170"/>
      <c r="AE20" s="10"/>
      <c r="AF20" s="10"/>
      <c r="AG20" s="10"/>
      <c r="AH20" s="10"/>
      <c r="AI20" s="48" t="str">
        <f t="shared" si="2"/>
        <v/>
      </c>
      <c r="AK20" s="5">
        <v>8</v>
      </c>
      <c r="AL20" s="170"/>
      <c r="AM20" s="10"/>
      <c r="AN20" s="10"/>
      <c r="AO20" s="10"/>
      <c r="AP20" s="10"/>
      <c r="AQ20" s="48" t="str">
        <f t="shared" si="3"/>
        <v/>
      </c>
      <c r="AS20" s="5">
        <v>8</v>
      </c>
      <c r="AT20" s="170"/>
      <c r="AU20" s="10"/>
      <c r="AV20" s="10"/>
      <c r="AW20" s="10"/>
      <c r="AX20" s="10"/>
      <c r="AY20" s="48" t="str">
        <f t="shared" si="4"/>
        <v/>
      </c>
      <c r="BA20" s="5">
        <v>7</v>
      </c>
      <c r="BB20" s="170">
        <v>43222</v>
      </c>
      <c r="BC20" s="10" t="s">
        <v>84</v>
      </c>
      <c r="BD20" s="10" t="s">
        <v>65</v>
      </c>
      <c r="BE20" s="10">
        <v>73.368793617148881</v>
      </c>
      <c r="BF20" s="10">
        <v>67.047272436410182</v>
      </c>
      <c r="BG20" s="48">
        <f t="shared" si="5"/>
        <v>9.0039855956760312E-2</v>
      </c>
      <c r="BI20" s="5">
        <v>6</v>
      </c>
      <c r="BJ20" s="170">
        <v>43250</v>
      </c>
      <c r="BK20" s="10" t="s">
        <v>108</v>
      </c>
      <c r="BL20" s="10" t="s">
        <v>103</v>
      </c>
      <c r="BM20" s="10">
        <v>12.154298398224306</v>
      </c>
      <c r="BN20" s="10">
        <v>11.654135338345872</v>
      </c>
      <c r="BO20" s="48">
        <f t="shared" si="6"/>
        <v>4.2015620633639082E-2</v>
      </c>
      <c r="BQ20" s="5">
        <v>6</v>
      </c>
      <c r="BR20" s="170"/>
      <c r="BS20" s="10"/>
      <c r="BT20" s="10"/>
      <c r="BU20" s="10"/>
      <c r="BV20" s="10"/>
      <c r="BW20" s="48" t="str">
        <f t="shared" si="7"/>
        <v/>
      </c>
      <c r="BY20" s="5">
        <v>5</v>
      </c>
      <c r="BZ20" s="170"/>
      <c r="CA20" s="10"/>
      <c r="CB20" s="10"/>
      <c r="CC20" s="10"/>
      <c r="CD20" s="10"/>
      <c r="CE20" s="48" t="str">
        <f t="shared" si="8"/>
        <v/>
      </c>
      <c r="CG20" s="5">
        <v>5</v>
      </c>
      <c r="CH20" s="170"/>
      <c r="CI20" s="10"/>
      <c r="CJ20" s="10"/>
      <c r="CK20" s="10"/>
      <c r="CL20" s="10"/>
      <c r="CM20" s="48" t="str">
        <f t="shared" si="9"/>
        <v/>
      </c>
      <c r="CO20" s="5">
        <v>5</v>
      </c>
      <c r="CP20" s="170"/>
      <c r="CQ20" s="10"/>
      <c r="CR20" s="10"/>
      <c r="CS20" s="10"/>
      <c r="CT20" s="10"/>
      <c r="CU20" s="48" t="str">
        <f t="shared" si="10"/>
        <v/>
      </c>
      <c r="CW20" s="5">
        <v>5</v>
      </c>
      <c r="CX20" s="170"/>
      <c r="CY20" s="10"/>
      <c r="CZ20" s="10"/>
      <c r="DA20" s="10"/>
      <c r="DB20" s="10"/>
      <c r="DC20" s="48" t="str">
        <f t="shared" si="11"/>
        <v/>
      </c>
      <c r="DE20" s="5">
        <v>5</v>
      </c>
      <c r="DF20" s="170"/>
      <c r="DG20" s="10"/>
      <c r="DH20" s="10"/>
      <c r="DI20" s="10"/>
      <c r="DJ20" s="10"/>
      <c r="DK20" s="48" t="str">
        <f t="shared" si="12"/>
        <v/>
      </c>
      <c r="DM20" s="5">
        <v>5</v>
      </c>
      <c r="DN20" s="170"/>
      <c r="DO20" s="10"/>
      <c r="DP20" s="10"/>
      <c r="DQ20" s="10"/>
      <c r="DR20" s="10"/>
      <c r="DS20" s="48" t="str">
        <f t="shared" si="13"/>
        <v/>
      </c>
      <c r="DU20" s="5">
        <v>4</v>
      </c>
      <c r="DV20" s="170"/>
      <c r="DW20" s="10"/>
      <c r="DX20" s="10"/>
      <c r="DY20" s="10"/>
      <c r="DZ20" s="10"/>
      <c r="EA20" s="48" t="str">
        <f t="shared" si="14"/>
        <v/>
      </c>
      <c r="EC20" s="5">
        <v>4</v>
      </c>
      <c r="ED20" s="170"/>
      <c r="EE20" s="10"/>
      <c r="EF20" s="10"/>
      <c r="EG20" s="10"/>
      <c r="EH20" s="10"/>
      <c r="EI20" s="48" t="str">
        <f t="shared" si="15"/>
        <v/>
      </c>
      <c r="EK20" s="5">
        <v>4</v>
      </c>
      <c r="EL20" s="170"/>
      <c r="EM20" s="10"/>
      <c r="EN20" s="10"/>
      <c r="EO20" s="10"/>
      <c r="EP20" s="10"/>
      <c r="EQ20" s="48" t="str">
        <f t="shared" si="16"/>
        <v/>
      </c>
    </row>
    <row r="21" spans="1:147" x14ac:dyDescent="0.25">
      <c r="A21" s="168"/>
      <c r="B21" s="124"/>
      <c r="C21" s="124"/>
      <c r="D21" s="124"/>
      <c r="E21"/>
      <c r="F21"/>
      <c r="G21"/>
      <c r="H21"/>
      <c r="I21"/>
      <c r="M21" s="5">
        <v>9</v>
      </c>
      <c r="N21" s="170"/>
      <c r="O21" s="10"/>
      <c r="P21" s="10"/>
      <c r="Q21" s="10"/>
      <c r="R21" s="10"/>
      <c r="S21" s="48" t="str">
        <f t="shared" si="0"/>
        <v/>
      </c>
      <c r="U21" s="5">
        <v>9</v>
      </c>
      <c r="V21" s="170"/>
      <c r="W21" s="10"/>
      <c r="X21" s="10"/>
      <c r="Y21" s="10"/>
      <c r="Z21" s="10"/>
      <c r="AA21" s="48" t="str">
        <f t="shared" si="1"/>
        <v/>
      </c>
      <c r="AC21" s="5">
        <v>9</v>
      </c>
      <c r="AD21" s="170"/>
      <c r="AE21" s="10"/>
      <c r="AF21" s="10"/>
      <c r="AG21" s="10"/>
      <c r="AH21" s="10"/>
      <c r="AI21" s="48" t="str">
        <f t="shared" si="2"/>
        <v/>
      </c>
      <c r="AK21" s="5">
        <v>9</v>
      </c>
      <c r="AL21" s="170"/>
      <c r="AM21" s="10"/>
      <c r="AN21" s="10"/>
      <c r="AO21" s="10"/>
      <c r="AP21" s="10"/>
      <c r="AQ21" s="48" t="str">
        <f t="shared" si="3"/>
        <v/>
      </c>
      <c r="AS21" s="5">
        <v>9</v>
      </c>
      <c r="AT21" s="170"/>
      <c r="AU21" s="10"/>
      <c r="AV21" s="10"/>
      <c r="AW21" s="10"/>
      <c r="AX21" s="10"/>
      <c r="AY21" s="48" t="str">
        <f t="shared" si="4"/>
        <v/>
      </c>
      <c r="BA21" s="5">
        <v>8</v>
      </c>
      <c r="BB21" s="170">
        <v>43222</v>
      </c>
      <c r="BC21" s="10" t="s">
        <v>85</v>
      </c>
      <c r="BD21" s="10" t="s">
        <v>65</v>
      </c>
      <c r="BE21" s="10">
        <v>76.717259583658333</v>
      </c>
      <c r="BF21" s="10">
        <v>76.416358364163486</v>
      </c>
      <c r="BG21" s="48">
        <f t="shared" si="5"/>
        <v>3.9299171994666097E-3</v>
      </c>
      <c r="BI21" s="5">
        <v>7</v>
      </c>
      <c r="BJ21" s="170">
        <v>43256</v>
      </c>
      <c r="BK21" s="10" t="s">
        <v>109</v>
      </c>
      <c r="BL21" s="10" t="s">
        <v>103</v>
      </c>
      <c r="BM21" s="10">
        <v>9.6350364963503132</v>
      </c>
      <c r="BN21" s="10">
        <v>9.7024476083826698</v>
      </c>
      <c r="BO21" s="48">
        <f t="shared" si="6"/>
        <v>6.972066445381825E-3</v>
      </c>
      <c r="BQ21" s="5">
        <v>7</v>
      </c>
      <c r="BR21" s="170"/>
      <c r="BS21" s="10"/>
      <c r="BT21" s="10"/>
      <c r="BU21" s="10"/>
      <c r="BV21" s="10"/>
      <c r="BW21" s="48" t="str">
        <f t="shared" si="7"/>
        <v/>
      </c>
      <c r="BY21" s="5">
        <v>6</v>
      </c>
      <c r="BZ21" s="170"/>
      <c r="CA21" s="10"/>
      <c r="CB21" s="10"/>
      <c r="CC21" s="10"/>
      <c r="CD21" s="10"/>
      <c r="CE21" s="48" t="str">
        <f t="shared" si="8"/>
        <v/>
      </c>
      <c r="CG21" s="5">
        <v>6</v>
      </c>
      <c r="CH21" s="170"/>
      <c r="CI21" s="10"/>
      <c r="CJ21" s="10"/>
      <c r="CK21" s="10"/>
      <c r="CL21" s="10"/>
      <c r="CM21" s="48" t="str">
        <f t="shared" si="9"/>
        <v/>
      </c>
      <c r="CO21" s="5">
        <v>6</v>
      </c>
      <c r="CP21" s="170"/>
      <c r="CQ21" s="10"/>
      <c r="CR21" s="10"/>
      <c r="CS21" s="10"/>
      <c r="CT21" s="10"/>
      <c r="CU21" s="48" t="str">
        <f t="shared" si="10"/>
        <v/>
      </c>
      <c r="CW21" s="5">
        <v>6</v>
      </c>
      <c r="CX21" s="170"/>
      <c r="CY21" s="10"/>
      <c r="CZ21" s="10"/>
      <c r="DA21" s="10"/>
      <c r="DB21" s="10"/>
      <c r="DC21" s="48" t="str">
        <f t="shared" si="11"/>
        <v/>
      </c>
      <c r="DE21" s="5">
        <v>6</v>
      </c>
      <c r="DF21" s="170"/>
      <c r="DG21" s="10"/>
      <c r="DH21" s="10"/>
      <c r="DI21" s="10"/>
      <c r="DJ21" s="10"/>
      <c r="DK21" s="48" t="str">
        <f t="shared" si="12"/>
        <v/>
      </c>
      <c r="DM21" s="5">
        <v>6</v>
      </c>
      <c r="DN21" s="170"/>
      <c r="DO21" s="10"/>
      <c r="DP21" s="10"/>
      <c r="DQ21" s="10"/>
      <c r="DR21" s="10"/>
      <c r="DS21" s="48" t="str">
        <f t="shared" si="13"/>
        <v/>
      </c>
      <c r="DU21" s="5">
        <v>5</v>
      </c>
      <c r="DV21" s="170"/>
      <c r="DW21" s="10"/>
      <c r="DX21" s="10"/>
      <c r="DY21" s="10"/>
      <c r="DZ21" s="10"/>
      <c r="EA21" s="48" t="str">
        <f t="shared" si="14"/>
        <v/>
      </c>
      <c r="EC21" s="5">
        <v>5</v>
      </c>
      <c r="ED21" s="170"/>
      <c r="EE21" s="10"/>
      <c r="EF21" s="10"/>
      <c r="EG21" s="10"/>
      <c r="EH21" s="10"/>
      <c r="EI21" s="48" t="str">
        <f t="shared" si="15"/>
        <v/>
      </c>
      <c r="EK21" s="5">
        <v>5</v>
      </c>
      <c r="EL21" s="170"/>
      <c r="EM21" s="10"/>
      <c r="EN21" s="10"/>
      <c r="EO21" s="10"/>
      <c r="EP21" s="10"/>
      <c r="EQ21" s="48" t="str">
        <f t="shared" si="16"/>
        <v/>
      </c>
    </row>
    <row r="22" spans="1:147" x14ac:dyDescent="0.25">
      <c r="A22" s="169"/>
      <c r="B22" s="125"/>
      <c r="C22" s="125"/>
      <c r="D22" s="125"/>
      <c r="E22"/>
      <c r="F22"/>
      <c r="G22"/>
      <c r="H22"/>
      <c r="I22"/>
      <c r="M22" s="5">
        <v>10</v>
      </c>
      <c r="N22" s="170"/>
      <c r="O22" s="10"/>
      <c r="P22" s="10"/>
      <c r="Q22" s="10"/>
      <c r="R22" s="10"/>
      <c r="S22" s="48" t="str">
        <f t="shared" si="0"/>
        <v/>
      </c>
      <c r="U22" s="5">
        <v>10</v>
      </c>
      <c r="V22" s="170"/>
      <c r="W22" s="10"/>
      <c r="X22" s="10"/>
      <c r="Y22" s="10"/>
      <c r="Z22" s="10"/>
      <c r="AA22" s="48" t="str">
        <f t="shared" si="1"/>
        <v/>
      </c>
      <c r="AC22" s="5">
        <v>10</v>
      </c>
      <c r="AD22" s="170"/>
      <c r="AE22" s="10"/>
      <c r="AF22" s="10"/>
      <c r="AG22" s="10"/>
      <c r="AH22" s="10"/>
      <c r="AI22" s="48" t="str">
        <f t="shared" si="2"/>
        <v/>
      </c>
      <c r="AK22" s="5">
        <v>10</v>
      </c>
      <c r="AL22" s="170"/>
      <c r="AM22" s="10"/>
      <c r="AN22" s="10"/>
      <c r="AO22" s="10"/>
      <c r="AP22" s="10"/>
      <c r="AQ22" s="48" t="str">
        <f t="shared" si="3"/>
        <v/>
      </c>
      <c r="AS22" s="5">
        <v>10</v>
      </c>
      <c r="AT22" s="170"/>
      <c r="AU22" s="10"/>
      <c r="AV22" s="10"/>
      <c r="AW22" s="10"/>
      <c r="AX22" s="10"/>
      <c r="AY22" s="48" t="str">
        <f t="shared" si="4"/>
        <v/>
      </c>
      <c r="BA22" s="5">
        <v>9</v>
      </c>
      <c r="BB22" s="170">
        <v>43222</v>
      </c>
      <c r="BC22" s="10" t="s">
        <v>86</v>
      </c>
      <c r="BD22" s="10" t="s">
        <v>65</v>
      </c>
      <c r="BE22" s="10">
        <v>75.794904611446626</v>
      </c>
      <c r="BF22" s="10">
        <v>75.795872660374343</v>
      </c>
      <c r="BG22" s="48">
        <f t="shared" si="5"/>
        <v>1.2771871021961446E-5</v>
      </c>
      <c r="BI22" s="5">
        <v>8</v>
      </c>
      <c r="BJ22" s="170">
        <v>43257</v>
      </c>
      <c r="BK22" s="10" t="s">
        <v>110</v>
      </c>
      <c r="BL22" s="10" t="s">
        <v>103</v>
      </c>
      <c r="BM22" s="10">
        <v>12.03255609326872</v>
      </c>
      <c r="BN22" s="10">
        <v>11.912094064949663</v>
      </c>
      <c r="BO22" s="48">
        <f t="shared" si="6"/>
        <v>1.0061707105602601E-2</v>
      </c>
      <c r="BQ22" s="5">
        <v>8</v>
      </c>
      <c r="BR22" s="170"/>
      <c r="BS22" s="10"/>
      <c r="BT22" s="10"/>
      <c r="BU22" s="10"/>
      <c r="BV22" s="10"/>
      <c r="BW22" s="48" t="str">
        <f t="shared" si="7"/>
        <v/>
      </c>
      <c r="BY22" s="5">
        <v>7</v>
      </c>
      <c r="BZ22" s="170"/>
      <c r="CA22" s="10"/>
      <c r="CB22" s="10"/>
      <c r="CC22" s="10"/>
      <c r="CD22" s="10"/>
      <c r="CE22" s="48" t="str">
        <f t="shared" si="8"/>
        <v/>
      </c>
      <c r="CG22" s="5">
        <v>7</v>
      </c>
      <c r="CH22" s="170"/>
      <c r="CI22" s="10"/>
      <c r="CJ22" s="10"/>
      <c r="CK22" s="10"/>
      <c r="CL22" s="10"/>
      <c r="CM22" s="48" t="str">
        <f t="shared" si="9"/>
        <v/>
      </c>
      <c r="CO22" s="5">
        <v>7</v>
      </c>
      <c r="CP22" s="170"/>
      <c r="CQ22" s="10"/>
      <c r="CR22" s="10"/>
      <c r="CS22" s="10"/>
      <c r="CT22" s="10"/>
      <c r="CU22" s="48" t="str">
        <f t="shared" si="10"/>
        <v/>
      </c>
      <c r="CW22" s="5">
        <v>7</v>
      </c>
      <c r="CX22" s="170"/>
      <c r="CY22" s="10"/>
      <c r="CZ22" s="10"/>
      <c r="DA22" s="10"/>
      <c r="DB22" s="10"/>
      <c r="DC22" s="48" t="str">
        <f t="shared" si="11"/>
        <v/>
      </c>
      <c r="DE22" s="5">
        <v>7</v>
      </c>
      <c r="DF22" s="170"/>
      <c r="DG22" s="10"/>
      <c r="DH22" s="10"/>
      <c r="DI22" s="10"/>
      <c r="DJ22" s="10"/>
      <c r="DK22" s="48" t="str">
        <f t="shared" si="12"/>
        <v/>
      </c>
      <c r="DM22" s="5">
        <v>7</v>
      </c>
      <c r="DN22" s="170"/>
      <c r="DO22" s="10"/>
      <c r="DP22" s="10"/>
      <c r="DQ22" s="10"/>
      <c r="DR22" s="10"/>
      <c r="DS22" s="48" t="str">
        <f t="shared" si="13"/>
        <v/>
      </c>
      <c r="DU22" s="5">
        <v>6</v>
      </c>
      <c r="DV22" s="170"/>
      <c r="DW22" s="10"/>
      <c r="DX22" s="10"/>
      <c r="DY22" s="10"/>
      <c r="DZ22" s="10"/>
      <c r="EA22" s="48" t="str">
        <f t="shared" si="14"/>
        <v/>
      </c>
      <c r="EC22" s="5">
        <v>6</v>
      </c>
      <c r="ED22" s="170"/>
      <c r="EE22" s="10"/>
      <c r="EF22" s="10"/>
      <c r="EG22" s="10"/>
      <c r="EH22" s="10"/>
      <c r="EI22" s="48" t="str">
        <f t="shared" si="15"/>
        <v/>
      </c>
      <c r="EK22" s="5">
        <v>6</v>
      </c>
      <c r="EL22" s="170"/>
      <c r="EM22" s="10"/>
      <c r="EN22" s="10"/>
      <c r="EO22" s="10"/>
      <c r="EP22" s="10"/>
      <c r="EQ22" s="48" t="str">
        <f t="shared" si="16"/>
        <v/>
      </c>
    </row>
    <row r="23" spans="1:147" x14ac:dyDescent="0.25">
      <c r="A23" s="168"/>
      <c r="B23" s="124"/>
      <c r="C23" s="124"/>
      <c r="D23" s="124"/>
      <c r="E23"/>
      <c r="F23"/>
      <c r="G23"/>
      <c r="H23"/>
      <c r="I23"/>
      <c r="M23" s="5">
        <v>11</v>
      </c>
      <c r="N23" s="170"/>
      <c r="O23" s="10"/>
      <c r="P23" s="10"/>
      <c r="Q23" s="10"/>
      <c r="R23" s="10"/>
      <c r="S23" s="48" t="str">
        <f t="shared" si="0"/>
        <v/>
      </c>
      <c r="U23" s="5">
        <v>11</v>
      </c>
      <c r="V23" s="170"/>
      <c r="W23" s="10"/>
      <c r="X23" s="10"/>
      <c r="Y23" s="10"/>
      <c r="Z23" s="10"/>
      <c r="AA23" s="48" t="str">
        <f t="shared" si="1"/>
        <v/>
      </c>
      <c r="AC23" s="5">
        <v>11</v>
      </c>
      <c r="AD23" s="170"/>
      <c r="AE23" s="10"/>
      <c r="AF23" s="10"/>
      <c r="AG23" s="10"/>
      <c r="AH23" s="10"/>
      <c r="AI23" s="48" t="str">
        <f t="shared" si="2"/>
        <v/>
      </c>
      <c r="AK23" s="5">
        <v>11</v>
      </c>
      <c r="AL23" s="170"/>
      <c r="AM23" s="10"/>
      <c r="AN23" s="10"/>
      <c r="AO23" s="10"/>
      <c r="AP23" s="10"/>
      <c r="AQ23" s="48" t="str">
        <f t="shared" si="3"/>
        <v/>
      </c>
      <c r="AS23" s="5">
        <v>11</v>
      </c>
      <c r="AT23" s="170"/>
      <c r="AU23" s="10"/>
      <c r="AV23" s="10"/>
      <c r="AW23" s="10"/>
      <c r="AX23" s="10"/>
      <c r="AY23" s="48" t="str">
        <f t="shared" si="4"/>
        <v/>
      </c>
      <c r="BA23" s="5">
        <v>10</v>
      </c>
      <c r="BB23" s="170">
        <v>43222</v>
      </c>
      <c r="BC23" s="10" t="s">
        <v>87</v>
      </c>
      <c r="BD23" s="10" t="s">
        <v>65</v>
      </c>
      <c r="BE23" s="10">
        <v>74.904517186906304</v>
      </c>
      <c r="BF23" s="10">
        <v>75.28795392737166</v>
      </c>
      <c r="BG23" s="48">
        <f t="shared" si="5"/>
        <v>5.1059382353940783E-3</v>
      </c>
      <c r="BI23" s="5">
        <v>9</v>
      </c>
      <c r="BJ23" s="170">
        <v>43257</v>
      </c>
      <c r="BK23" s="10" t="s">
        <v>111</v>
      </c>
      <c r="BL23" s="10" t="s">
        <v>103</v>
      </c>
      <c r="BM23" s="10">
        <v>14.147999999999994</v>
      </c>
      <c r="BN23" s="10">
        <v>15.061590145576599</v>
      </c>
      <c r="BO23" s="48">
        <f t="shared" si="6"/>
        <v>6.2554122877000073E-2</v>
      </c>
      <c r="BQ23" s="5">
        <v>9</v>
      </c>
      <c r="BR23" s="170"/>
      <c r="BS23" s="10"/>
      <c r="BT23" s="10"/>
      <c r="BU23" s="10"/>
      <c r="BV23" s="10"/>
      <c r="BW23" s="48" t="str">
        <f t="shared" si="7"/>
        <v/>
      </c>
      <c r="BY23" s="5">
        <v>8</v>
      </c>
      <c r="BZ23" s="170"/>
      <c r="CA23" s="10"/>
      <c r="CB23" s="10"/>
      <c r="CC23" s="10"/>
      <c r="CD23" s="10"/>
      <c r="CE23" s="48" t="str">
        <f t="shared" si="8"/>
        <v/>
      </c>
      <c r="CG23" s="5">
        <v>8</v>
      </c>
      <c r="CH23" s="170"/>
      <c r="CI23" s="10"/>
      <c r="CJ23" s="10"/>
      <c r="CK23" s="10"/>
      <c r="CL23" s="10"/>
      <c r="CM23" s="48" t="str">
        <f t="shared" si="9"/>
        <v/>
      </c>
      <c r="CO23" s="5">
        <v>8</v>
      </c>
      <c r="CP23" s="170"/>
      <c r="CQ23" s="10"/>
      <c r="CR23" s="10"/>
      <c r="CS23" s="10"/>
      <c r="CT23" s="10"/>
      <c r="CU23" s="48" t="str">
        <f t="shared" si="10"/>
        <v/>
      </c>
      <c r="CW23" s="5">
        <v>8</v>
      </c>
      <c r="CX23" s="170"/>
      <c r="CY23" s="10"/>
      <c r="CZ23" s="10"/>
      <c r="DA23" s="10"/>
      <c r="DB23" s="10"/>
      <c r="DC23" s="48" t="str">
        <f t="shared" si="11"/>
        <v/>
      </c>
      <c r="DE23" s="5">
        <v>8</v>
      </c>
      <c r="DF23" s="170"/>
      <c r="DG23" s="10"/>
      <c r="DH23" s="10"/>
      <c r="DI23" s="10"/>
      <c r="DJ23" s="10"/>
      <c r="DK23" s="48" t="str">
        <f t="shared" si="12"/>
        <v/>
      </c>
      <c r="DM23" s="5">
        <v>8</v>
      </c>
      <c r="DN23" s="170"/>
      <c r="DO23" s="10"/>
      <c r="DP23" s="10"/>
      <c r="DQ23" s="10"/>
      <c r="DR23" s="10"/>
      <c r="DS23" s="48" t="str">
        <f t="shared" si="13"/>
        <v/>
      </c>
      <c r="DU23" s="5">
        <v>7</v>
      </c>
      <c r="DV23" s="170"/>
      <c r="DW23" s="10"/>
      <c r="DX23" s="10"/>
      <c r="DY23" s="10"/>
      <c r="DZ23" s="10"/>
      <c r="EA23" s="48" t="str">
        <f t="shared" si="14"/>
        <v/>
      </c>
      <c r="EC23" s="5">
        <v>7</v>
      </c>
      <c r="ED23" s="170"/>
      <c r="EE23" s="10"/>
      <c r="EF23" s="10"/>
      <c r="EG23" s="10"/>
      <c r="EH23" s="10"/>
      <c r="EI23" s="48" t="str">
        <f t="shared" si="15"/>
        <v/>
      </c>
      <c r="EK23" s="5">
        <v>7</v>
      </c>
      <c r="EL23" s="170"/>
      <c r="EM23" s="10"/>
      <c r="EN23" s="10"/>
      <c r="EO23" s="10"/>
      <c r="EP23" s="10"/>
      <c r="EQ23" s="48" t="str">
        <f t="shared" si="16"/>
        <v/>
      </c>
    </row>
    <row r="24" spans="1:147" x14ac:dyDescent="0.25">
      <c r="A24" s="169"/>
      <c r="B24" s="125"/>
      <c r="C24" s="125"/>
      <c r="D24" s="125"/>
      <c r="E24"/>
      <c r="F24"/>
      <c r="G24"/>
      <c r="H24"/>
      <c r="I24"/>
      <c r="M24" s="5">
        <v>12</v>
      </c>
      <c r="N24" s="170"/>
      <c r="O24" s="10"/>
      <c r="P24" s="10"/>
      <c r="Q24" s="10"/>
      <c r="R24" s="10"/>
      <c r="S24" s="48" t="str">
        <f t="shared" si="0"/>
        <v/>
      </c>
      <c r="U24" s="5">
        <v>12</v>
      </c>
      <c r="V24" s="170"/>
      <c r="W24" s="10"/>
      <c r="X24" s="10"/>
      <c r="Y24" s="10"/>
      <c r="Z24" s="10"/>
      <c r="AA24" s="48" t="str">
        <f t="shared" si="1"/>
        <v/>
      </c>
      <c r="AC24" s="5">
        <v>12</v>
      </c>
      <c r="AD24" s="170"/>
      <c r="AE24" s="10"/>
      <c r="AF24" s="10"/>
      <c r="AG24" s="10"/>
      <c r="AH24" s="10"/>
      <c r="AI24" s="48" t="str">
        <f t="shared" si="2"/>
        <v/>
      </c>
      <c r="AK24" s="5">
        <v>12</v>
      </c>
      <c r="AL24" s="170"/>
      <c r="AM24" s="10"/>
      <c r="AN24" s="10"/>
      <c r="AO24" s="10"/>
      <c r="AP24" s="10"/>
      <c r="AQ24" s="48" t="str">
        <f t="shared" si="3"/>
        <v/>
      </c>
      <c r="AS24" s="5">
        <v>12</v>
      </c>
      <c r="AT24" s="170"/>
      <c r="AU24" s="10"/>
      <c r="AV24" s="10"/>
      <c r="AW24" s="10"/>
      <c r="AX24" s="10"/>
      <c r="AY24" s="48" t="str">
        <f t="shared" si="4"/>
        <v/>
      </c>
      <c r="BA24" s="5">
        <v>11</v>
      </c>
      <c r="BB24" s="170">
        <v>43222</v>
      </c>
      <c r="BC24" s="10" t="s">
        <v>88</v>
      </c>
      <c r="BD24" s="10" t="s">
        <v>65</v>
      </c>
      <c r="BE24" s="10">
        <v>68.31799999999987</v>
      </c>
      <c r="BF24" s="10">
        <v>68.749625067487941</v>
      </c>
      <c r="BG24" s="48">
        <f t="shared" si="5"/>
        <v>6.2979871034542535E-3</v>
      </c>
      <c r="BI24" s="5">
        <v>10</v>
      </c>
      <c r="BJ24" s="170">
        <v>43264</v>
      </c>
      <c r="BK24" s="10" t="s">
        <v>112</v>
      </c>
      <c r="BL24" s="10" t="s">
        <v>103</v>
      </c>
      <c r="BM24" s="10">
        <v>11.64576708465831</v>
      </c>
      <c r="BN24" s="10">
        <v>11.678598568171772</v>
      </c>
      <c r="BO24" s="48">
        <f t="shared" si="6"/>
        <v>2.815209125267538E-3</v>
      </c>
      <c r="BQ24" s="5">
        <v>10</v>
      </c>
      <c r="BR24" s="170"/>
      <c r="BS24" s="10"/>
      <c r="BT24" s="10"/>
      <c r="BU24" s="10"/>
      <c r="BV24" s="10"/>
      <c r="BW24" s="48" t="str">
        <f t="shared" si="7"/>
        <v/>
      </c>
      <c r="BY24" s="5">
        <v>9</v>
      </c>
      <c r="BZ24" s="170"/>
      <c r="CA24" s="10"/>
      <c r="CB24" s="10"/>
      <c r="CC24" s="10"/>
      <c r="CD24" s="10"/>
      <c r="CE24" s="48" t="str">
        <f t="shared" si="8"/>
        <v/>
      </c>
      <c r="CG24" s="5">
        <v>9</v>
      </c>
      <c r="CH24" s="170"/>
      <c r="CI24" s="10"/>
      <c r="CJ24" s="10"/>
      <c r="CK24" s="10"/>
      <c r="CL24" s="10"/>
      <c r="CM24" s="48" t="str">
        <f t="shared" si="9"/>
        <v/>
      </c>
      <c r="CO24" s="5">
        <v>9</v>
      </c>
      <c r="CP24" s="170"/>
      <c r="CQ24" s="10"/>
      <c r="CR24" s="10"/>
      <c r="CS24" s="10"/>
      <c r="CT24" s="10"/>
      <c r="CU24" s="48" t="str">
        <f t="shared" si="10"/>
        <v/>
      </c>
      <c r="CW24" s="5">
        <v>9</v>
      </c>
      <c r="CX24" s="170"/>
      <c r="CY24" s="10"/>
      <c r="CZ24" s="10"/>
      <c r="DA24" s="10"/>
      <c r="DB24" s="10"/>
      <c r="DC24" s="48" t="str">
        <f t="shared" si="11"/>
        <v/>
      </c>
      <c r="DE24" s="5">
        <v>9</v>
      </c>
      <c r="DF24" s="170"/>
      <c r="DG24" s="10"/>
      <c r="DH24" s="10"/>
      <c r="DI24" s="10"/>
      <c r="DJ24" s="10"/>
      <c r="DK24" s="48" t="str">
        <f t="shared" si="12"/>
        <v/>
      </c>
      <c r="DM24" s="5">
        <v>9</v>
      </c>
      <c r="DN24" s="170"/>
      <c r="DO24" s="10"/>
      <c r="DP24" s="10"/>
      <c r="DQ24" s="10"/>
      <c r="DR24" s="10"/>
      <c r="DS24" s="48" t="str">
        <f t="shared" si="13"/>
        <v/>
      </c>
      <c r="DU24" s="5">
        <v>8</v>
      </c>
      <c r="DV24" s="170"/>
      <c r="DW24" s="10"/>
      <c r="DX24" s="10"/>
      <c r="DY24" s="10"/>
      <c r="DZ24" s="10"/>
      <c r="EA24" s="48" t="str">
        <f t="shared" si="14"/>
        <v/>
      </c>
      <c r="EC24" s="5">
        <v>8</v>
      </c>
      <c r="ED24" s="170"/>
      <c r="EE24" s="10"/>
      <c r="EF24" s="10"/>
      <c r="EG24" s="10"/>
      <c r="EH24" s="10"/>
      <c r="EI24" s="48" t="str">
        <f t="shared" si="15"/>
        <v/>
      </c>
      <c r="EK24" s="5">
        <v>8</v>
      </c>
      <c r="EL24" s="170"/>
      <c r="EM24" s="10"/>
      <c r="EN24" s="10"/>
      <c r="EO24" s="10"/>
      <c r="EP24" s="10"/>
      <c r="EQ24" s="48" t="str">
        <f t="shared" si="16"/>
        <v/>
      </c>
    </row>
    <row r="25" spans="1:147" x14ac:dyDescent="0.25">
      <c r="A25" s="168"/>
      <c r="B25" s="124"/>
      <c r="C25" s="124"/>
      <c r="D25" s="124"/>
      <c r="E25"/>
      <c r="F25"/>
      <c r="G25"/>
      <c r="H25"/>
      <c r="I25"/>
      <c r="M25" s="5">
        <v>13</v>
      </c>
      <c r="N25" s="170"/>
      <c r="O25" s="10"/>
      <c r="P25" s="10"/>
      <c r="Q25" s="10"/>
      <c r="R25" s="10"/>
      <c r="S25" s="48" t="str">
        <f t="shared" si="0"/>
        <v/>
      </c>
      <c r="U25" s="5">
        <v>13</v>
      </c>
      <c r="V25" s="170"/>
      <c r="W25" s="10"/>
      <c r="X25" s="10"/>
      <c r="Y25" s="10"/>
      <c r="Z25" s="10"/>
      <c r="AA25" s="48" t="str">
        <f t="shared" si="1"/>
        <v/>
      </c>
      <c r="AC25" s="5">
        <v>13</v>
      </c>
      <c r="AD25" s="170"/>
      <c r="AE25" s="10"/>
      <c r="AF25" s="10"/>
      <c r="AG25" s="10"/>
      <c r="AH25" s="10"/>
      <c r="AI25" s="48" t="str">
        <f t="shared" si="2"/>
        <v/>
      </c>
      <c r="AK25" s="5">
        <v>13</v>
      </c>
      <c r="AL25" s="170"/>
      <c r="AM25" s="10"/>
      <c r="AN25" s="10"/>
      <c r="AO25" s="10"/>
      <c r="AP25" s="10"/>
      <c r="AQ25" s="48" t="str">
        <f t="shared" si="3"/>
        <v/>
      </c>
      <c r="AS25" s="5">
        <v>13</v>
      </c>
      <c r="AT25" s="170"/>
      <c r="AU25" s="10"/>
      <c r="AV25" s="10"/>
      <c r="AW25" s="10"/>
      <c r="AX25" s="10"/>
      <c r="AY25" s="48" t="str">
        <f t="shared" si="4"/>
        <v/>
      </c>
      <c r="BA25" s="5">
        <v>12</v>
      </c>
      <c r="BB25" s="170">
        <v>43236</v>
      </c>
      <c r="BC25" s="10" t="s">
        <v>89</v>
      </c>
      <c r="BD25" s="10" t="s">
        <v>65</v>
      </c>
      <c r="BE25" s="10">
        <v>55.681977244096124</v>
      </c>
      <c r="BF25" s="10">
        <v>55.451345838499265</v>
      </c>
      <c r="BG25" s="48">
        <f t="shared" si="5"/>
        <v>4.150535576542643E-3</v>
      </c>
      <c r="BI25" s="5">
        <v>11</v>
      </c>
      <c r="BJ25" s="170">
        <v>43270</v>
      </c>
      <c r="BK25" s="10" t="s">
        <v>113</v>
      </c>
      <c r="BL25" s="10" t="s">
        <v>103</v>
      </c>
      <c r="BM25" s="10">
        <v>28.315168483151641</v>
      </c>
      <c r="BN25" s="10">
        <v>27.986962346777531</v>
      </c>
      <c r="BO25" s="48">
        <f t="shared" si="6"/>
        <v>1.1658746535384828E-2</v>
      </c>
      <c r="BQ25" s="5">
        <v>11</v>
      </c>
      <c r="BR25" s="170"/>
      <c r="BS25" s="10"/>
      <c r="BT25" s="10"/>
      <c r="BU25" s="10"/>
      <c r="BV25" s="10"/>
      <c r="BW25" s="48" t="str">
        <f t="shared" si="7"/>
        <v/>
      </c>
      <c r="BY25" s="5">
        <v>10</v>
      </c>
      <c r="BZ25" s="170"/>
      <c r="CA25" s="10"/>
      <c r="CB25" s="10"/>
      <c r="CC25" s="10"/>
      <c r="CD25" s="10"/>
      <c r="CE25" s="48" t="str">
        <f t="shared" si="8"/>
        <v/>
      </c>
      <c r="CG25" s="5">
        <v>10</v>
      </c>
      <c r="CH25" s="170"/>
      <c r="CI25" s="10"/>
      <c r="CJ25" s="10"/>
      <c r="CK25" s="10"/>
      <c r="CL25" s="10"/>
      <c r="CM25" s="48" t="str">
        <f t="shared" si="9"/>
        <v/>
      </c>
      <c r="CO25" s="5">
        <v>10</v>
      </c>
      <c r="CP25" s="170"/>
      <c r="CQ25" s="10"/>
      <c r="CR25" s="10"/>
      <c r="CS25" s="10"/>
      <c r="CT25" s="10"/>
      <c r="CU25" s="48" t="str">
        <f t="shared" si="10"/>
        <v/>
      </c>
      <c r="CW25" s="5">
        <v>10</v>
      </c>
      <c r="CX25" s="170"/>
      <c r="CY25" s="10"/>
      <c r="CZ25" s="10"/>
      <c r="DA25" s="10"/>
      <c r="DB25" s="10"/>
      <c r="DC25" s="48" t="str">
        <f t="shared" si="11"/>
        <v/>
      </c>
      <c r="DE25" s="5">
        <v>10</v>
      </c>
      <c r="DF25" s="170"/>
      <c r="DG25" s="10"/>
      <c r="DH25" s="10"/>
      <c r="DI25" s="10"/>
      <c r="DJ25" s="10"/>
      <c r="DK25" s="48" t="str">
        <f t="shared" si="12"/>
        <v/>
      </c>
      <c r="DM25" s="5">
        <v>10</v>
      </c>
      <c r="DN25" s="170"/>
      <c r="DO25" s="10"/>
      <c r="DP25" s="10"/>
      <c r="DQ25" s="10"/>
      <c r="DR25" s="10"/>
      <c r="DS25" s="48" t="str">
        <f t="shared" si="13"/>
        <v/>
      </c>
      <c r="DU25" s="5">
        <v>9</v>
      </c>
      <c r="DV25" s="170"/>
      <c r="DW25" s="10"/>
      <c r="DX25" s="10"/>
      <c r="DY25" s="10"/>
      <c r="DZ25" s="10"/>
      <c r="EA25" s="48" t="str">
        <f t="shared" si="14"/>
        <v/>
      </c>
      <c r="EC25" s="5">
        <v>9</v>
      </c>
      <c r="ED25" s="170"/>
      <c r="EE25" s="10"/>
      <c r="EF25" s="10"/>
      <c r="EG25" s="10"/>
      <c r="EH25" s="10"/>
      <c r="EI25" s="48" t="str">
        <f t="shared" si="15"/>
        <v/>
      </c>
      <c r="EK25" s="5">
        <v>9</v>
      </c>
      <c r="EL25" s="170"/>
      <c r="EM25" s="10"/>
      <c r="EN25" s="10"/>
      <c r="EO25" s="10"/>
      <c r="EP25" s="10"/>
      <c r="EQ25" s="48" t="str">
        <f t="shared" si="16"/>
        <v/>
      </c>
    </row>
    <row r="26" spans="1:147" x14ac:dyDescent="0.25">
      <c r="A26" s="169"/>
      <c r="B26" s="125"/>
      <c r="C26" s="125"/>
      <c r="D26" s="125"/>
      <c r="E26"/>
      <c r="F26"/>
      <c r="G26"/>
      <c r="H26"/>
      <c r="I26"/>
      <c r="M26" s="5">
        <v>14</v>
      </c>
      <c r="N26" s="170"/>
      <c r="O26" s="10"/>
      <c r="P26" s="10"/>
      <c r="Q26" s="10"/>
      <c r="R26" s="10"/>
      <c r="S26" s="48" t="str">
        <f t="shared" si="0"/>
        <v/>
      </c>
      <c r="U26" s="5">
        <v>14</v>
      </c>
      <c r="V26" s="170"/>
      <c r="W26" s="10"/>
      <c r="X26" s="10"/>
      <c r="Y26" s="10"/>
      <c r="Z26" s="10"/>
      <c r="AA26" s="48" t="str">
        <f t="shared" si="1"/>
        <v/>
      </c>
      <c r="AC26" s="5">
        <v>14</v>
      </c>
      <c r="AD26" s="170"/>
      <c r="AE26" s="10"/>
      <c r="AF26" s="10"/>
      <c r="AG26" s="10"/>
      <c r="AH26" s="10"/>
      <c r="AI26" s="48" t="str">
        <f t="shared" si="2"/>
        <v/>
      </c>
      <c r="AK26" s="5">
        <v>14</v>
      </c>
      <c r="AL26" s="170"/>
      <c r="AM26" s="10"/>
      <c r="AN26" s="10"/>
      <c r="AO26" s="10"/>
      <c r="AP26" s="10"/>
      <c r="AQ26" s="48" t="str">
        <f t="shared" si="3"/>
        <v/>
      </c>
      <c r="AS26" s="5">
        <v>14</v>
      </c>
      <c r="AT26" s="170"/>
      <c r="AU26" s="10"/>
      <c r="AV26" s="10"/>
      <c r="AW26" s="10"/>
      <c r="AX26" s="10"/>
      <c r="AY26" s="48" t="str">
        <f t="shared" si="4"/>
        <v/>
      </c>
      <c r="BA26" s="5">
        <v>13</v>
      </c>
      <c r="BB26" s="170">
        <v>43244</v>
      </c>
      <c r="BC26" s="10" t="s">
        <v>88</v>
      </c>
      <c r="BD26" s="10" t="s">
        <v>65</v>
      </c>
      <c r="BE26" s="10">
        <v>68.939590873642743</v>
      </c>
      <c r="BF26" s="10">
        <v>68.963586554420147</v>
      </c>
      <c r="BG26" s="48">
        <f t="shared" si="5"/>
        <v>3.4800765616761634E-4</v>
      </c>
      <c r="BI26" s="5">
        <v>12</v>
      </c>
      <c r="BJ26" s="170">
        <v>43271</v>
      </c>
      <c r="BK26" s="10" t="s">
        <v>114</v>
      </c>
      <c r="BL26" s="10" t="s">
        <v>103</v>
      </c>
      <c r="BM26" s="10">
        <v>11.798112302031639</v>
      </c>
      <c r="BN26" s="10">
        <v>11.778351030855616</v>
      </c>
      <c r="BO26" s="48">
        <f t="shared" si="6"/>
        <v>1.6763558551597954E-3</v>
      </c>
      <c r="BQ26" s="5">
        <v>12</v>
      </c>
      <c r="BR26" s="170"/>
      <c r="BS26" s="10"/>
      <c r="BT26" s="10"/>
      <c r="BU26" s="10"/>
      <c r="BV26" s="10"/>
      <c r="BW26" s="48" t="str">
        <f t="shared" si="7"/>
        <v/>
      </c>
      <c r="BY26" s="5">
        <v>11</v>
      </c>
      <c r="BZ26" s="170"/>
      <c r="CA26" s="10"/>
      <c r="CB26" s="10"/>
      <c r="CC26" s="10"/>
      <c r="CD26" s="10"/>
      <c r="CE26" s="48" t="str">
        <f t="shared" si="8"/>
        <v/>
      </c>
      <c r="CG26" s="5">
        <v>11</v>
      </c>
      <c r="CH26" s="170"/>
      <c r="CI26" s="10"/>
      <c r="CJ26" s="10"/>
      <c r="CK26" s="10"/>
      <c r="CL26" s="10"/>
      <c r="CM26" s="48" t="str">
        <f t="shared" si="9"/>
        <v/>
      </c>
      <c r="CO26" s="5">
        <v>11</v>
      </c>
      <c r="CP26" s="170"/>
      <c r="CQ26" s="10"/>
      <c r="CR26" s="10"/>
      <c r="CS26" s="10"/>
      <c r="CT26" s="10"/>
      <c r="CU26" s="48" t="str">
        <f t="shared" si="10"/>
        <v/>
      </c>
      <c r="CW26" s="5">
        <v>11</v>
      </c>
      <c r="CX26" s="170"/>
      <c r="CY26" s="10"/>
      <c r="CZ26" s="10"/>
      <c r="DA26" s="10"/>
      <c r="DB26" s="10"/>
      <c r="DC26" s="48" t="str">
        <f t="shared" si="11"/>
        <v/>
      </c>
      <c r="DE26" s="5">
        <v>11</v>
      </c>
      <c r="DF26" s="170"/>
      <c r="DG26" s="10"/>
      <c r="DH26" s="10"/>
      <c r="DI26" s="10"/>
      <c r="DJ26" s="10"/>
      <c r="DK26" s="48" t="str">
        <f t="shared" si="12"/>
        <v/>
      </c>
      <c r="DM26" s="5">
        <v>11</v>
      </c>
      <c r="DN26" s="170"/>
      <c r="DO26" s="10"/>
      <c r="DP26" s="10"/>
      <c r="DQ26" s="10"/>
      <c r="DR26" s="10"/>
      <c r="DS26" s="48" t="str">
        <f t="shared" si="13"/>
        <v/>
      </c>
      <c r="DU26" s="5">
        <v>10</v>
      </c>
      <c r="DV26" s="170"/>
      <c r="DW26" s="10"/>
      <c r="DX26" s="10"/>
      <c r="DY26" s="10"/>
      <c r="DZ26" s="10"/>
      <c r="EA26" s="48" t="str">
        <f t="shared" si="14"/>
        <v/>
      </c>
      <c r="EC26" s="5">
        <v>10</v>
      </c>
      <c r="ED26" s="170"/>
      <c r="EE26" s="10"/>
      <c r="EF26" s="10"/>
      <c r="EG26" s="10"/>
      <c r="EH26" s="10"/>
      <c r="EI26" s="48" t="str">
        <f t="shared" si="15"/>
        <v/>
      </c>
      <c r="EK26" s="5">
        <v>10</v>
      </c>
      <c r="EL26" s="170"/>
      <c r="EM26" s="10"/>
      <c r="EN26" s="10"/>
      <c r="EO26" s="10"/>
      <c r="EP26" s="10"/>
      <c r="EQ26" s="48" t="str">
        <f t="shared" si="16"/>
        <v/>
      </c>
    </row>
    <row r="27" spans="1:147" x14ac:dyDescent="0.25">
      <c r="A27" s="168"/>
      <c r="B27" s="124"/>
      <c r="C27" s="124"/>
      <c r="D27" s="124"/>
      <c r="E27"/>
      <c r="F27"/>
      <c r="G27"/>
      <c r="H27"/>
      <c r="I27"/>
      <c r="M27" s="5">
        <v>15</v>
      </c>
      <c r="N27" s="170"/>
      <c r="O27" s="10"/>
      <c r="P27" s="10"/>
      <c r="Q27" s="10"/>
      <c r="R27" s="10"/>
      <c r="S27" s="48" t="str">
        <f t="shared" si="0"/>
        <v/>
      </c>
      <c r="U27" s="5">
        <v>15</v>
      </c>
      <c r="V27" s="170"/>
      <c r="W27" s="10"/>
      <c r="X27" s="10"/>
      <c r="Y27" s="10"/>
      <c r="Z27" s="10"/>
      <c r="AA27" s="48" t="str">
        <f t="shared" si="1"/>
        <v/>
      </c>
      <c r="AC27" s="5">
        <v>15</v>
      </c>
      <c r="AD27" s="170"/>
      <c r="AE27" s="10"/>
      <c r="AF27" s="10"/>
      <c r="AG27" s="10"/>
      <c r="AH27" s="10"/>
      <c r="AI27" s="48" t="str">
        <f t="shared" si="2"/>
        <v/>
      </c>
      <c r="AK27" s="5">
        <v>15</v>
      </c>
      <c r="AL27" s="170"/>
      <c r="AM27" s="10"/>
      <c r="AN27" s="10"/>
      <c r="AO27" s="10"/>
      <c r="AP27" s="10"/>
      <c r="AQ27" s="48" t="str">
        <f t="shared" si="3"/>
        <v/>
      </c>
      <c r="AS27" s="5">
        <v>15</v>
      </c>
      <c r="AT27" s="170"/>
      <c r="AU27" s="10"/>
      <c r="AV27" s="10"/>
      <c r="AW27" s="10"/>
      <c r="AX27" s="10"/>
      <c r="AY27" s="48" t="str">
        <f t="shared" si="4"/>
        <v/>
      </c>
      <c r="BA27" s="5">
        <v>14</v>
      </c>
      <c r="BB27" s="170">
        <v>43243</v>
      </c>
      <c r="BC27" s="10" t="s">
        <v>90</v>
      </c>
      <c r="BD27" s="10" t="s">
        <v>65</v>
      </c>
      <c r="BE27" s="10">
        <v>64.748705025899497</v>
      </c>
      <c r="BF27" s="10">
        <v>64.660361134995725</v>
      </c>
      <c r="BG27" s="48">
        <f t="shared" si="5"/>
        <v>1.3653431482757714E-3</v>
      </c>
      <c r="BI27" s="5">
        <v>13</v>
      </c>
      <c r="BJ27" s="170">
        <v>43278</v>
      </c>
      <c r="BK27" s="10" t="s">
        <v>115</v>
      </c>
      <c r="BL27" s="10" t="s">
        <v>103</v>
      </c>
      <c r="BM27" s="10">
        <v>11.375772484550295</v>
      </c>
      <c r="BN27" s="10">
        <v>11.540153575428002</v>
      </c>
      <c r="BO27" s="48">
        <f t="shared" si="6"/>
        <v>1.4346449752671559E-2</v>
      </c>
      <c r="BQ27" s="5">
        <v>13</v>
      </c>
      <c r="BR27" s="170"/>
      <c r="BS27" s="10"/>
      <c r="BT27" s="10"/>
      <c r="BU27" s="10"/>
      <c r="BV27" s="10"/>
      <c r="BW27" s="48" t="str">
        <f t="shared" si="7"/>
        <v/>
      </c>
      <c r="BY27" s="5">
        <v>12</v>
      </c>
      <c r="BZ27" s="170"/>
      <c r="CA27" s="10"/>
      <c r="CB27" s="10"/>
      <c r="CC27" s="10"/>
      <c r="CD27" s="10"/>
      <c r="CE27" s="48" t="str">
        <f t="shared" si="8"/>
        <v/>
      </c>
      <c r="CG27" s="5">
        <v>12</v>
      </c>
      <c r="CH27" s="170"/>
      <c r="CI27" s="10"/>
      <c r="CJ27" s="10"/>
      <c r="CK27" s="10"/>
      <c r="CL27" s="10"/>
      <c r="CM27" s="48"/>
      <c r="CO27" s="5">
        <v>12</v>
      </c>
      <c r="CP27" s="170"/>
      <c r="CQ27" s="10"/>
      <c r="CR27" s="10"/>
      <c r="CS27" s="10"/>
      <c r="CT27" s="10"/>
      <c r="CU27" s="48"/>
      <c r="CW27" s="5">
        <v>12</v>
      </c>
      <c r="CX27" s="170"/>
      <c r="CY27" s="10"/>
      <c r="CZ27" s="10"/>
      <c r="DA27" s="10"/>
      <c r="DB27" s="10"/>
      <c r="DC27" s="48"/>
      <c r="DE27" s="5">
        <v>12</v>
      </c>
      <c r="DF27" s="170"/>
      <c r="DG27" s="10"/>
      <c r="DH27" s="10"/>
      <c r="DI27" s="10"/>
      <c r="DJ27" s="10"/>
      <c r="DK27" s="48" t="str">
        <f t="shared" si="12"/>
        <v/>
      </c>
      <c r="DM27" s="5">
        <v>12</v>
      </c>
      <c r="DN27" s="170"/>
      <c r="DO27" s="10"/>
      <c r="DP27" s="10"/>
      <c r="DQ27" s="10"/>
      <c r="DR27" s="10"/>
      <c r="DS27" s="48" t="str">
        <f t="shared" si="13"/>
        <v/>
      </c>
      <c r="DU27" s="5">
        <v>11</v>
      </c>
      <c r="DV27" s="170"/>
      <c r="DW27" s="10"/>
      <c r="DX27" s="10"/>
      <c r="DY27" s="10"/>
      <c r="DZ27" s="10"/>
      <c r="EA27" s="48" t="str">
        <f t="shared" si="14"/>
        <v/>
      </c>
      <c r="EC27" s="5">
        <v>11</v>
      </c>
      <c r="ED27" s="170"/>
      <c r="EE27" s="10"/>
      <c r="EF27" s="10"/>
      <c r="EG27" s="10"/>
      <c r="EH27" s="10"/>
      <c r="EI27" s="48" t="str">
        <f t="shared" si="15"/>
        <v/>
      </c>
      <c r="EK27" s="5">
        <v>11</v>
      </c>
      <c r="EL27" s="170"/>
      <c r="EM27" s="10"/>
      <c r="EN27" s="10"/>
      <c r="EO27" s="10"/>
      <c r="EP27" s="10"/>
      <c r="EQ27" s="48" t="str">
        <f t="shared" si="16"/>
        <v/>
      </c>
    </row>
    <row r="28" spans="1:147" x14ac:dyDescent="0.25">
      <c r="A28" s="169"/>
      <c r="B28" s="125"/>
      <c r="C28" s="125"/>
      <c r="D28" s="125"/>
      <c r="E28"/>
      <c r="F28"/>
      <c r="G28"/>
      <c r="H28"/>
      <c r="I28"/>
      <c r="M28" s="5">
        <v>16</v>
      </c>
      <c r="N28" s="170"/>
      <c r="O28" s="10"/>
      <c r="P28" s="10"/>
      <c r="Q28" s="10"/>
      <c r="R28" s="10"/>
      <c r="S28" s="48" t="str">
        <f t="shared" si="0"/>
        <v/>
      </c>
      <c r="U28" s="5">
        <v>16</v>
      </c>
      <c r="V28" s="170"/>
      <c r="W28" s="10"/>
      <c r="X28" s="10"/>
      <c r="Y28" s="10"/>
      <c r="Z28" s="10"/>
      <c r="AA28" s="48" t="str">
        <f t="shared" si="1"/>
        <v/>
      </c>
      <c r="AC28" s="5">
        <v>16</v>
      </c>
      <c r="AD28" s="170"/>
      <c r="AE28" s="10"/>
      <c r="AF28" s="10"/>
      <c r="AG28" s="10"/>
      <c r="AH28" s="10"/>
      <c r="AI28" s="48" t="str">
        <f t="shared" si="2"/>
        <v/>
      </c>
      <c r="AK28" s="5">
        <v>16</v>
      </c>
      <c r="AL28" s="170"/>
      <c r="AM28" s="10"/>
      <c r="AN28" s="10"/>
      <c r="AO28" s="10"/>
      <c r="AP28" s="10"/>
      <c r="AQ28" s="48" t="str">
        <f t="shared" si="3"/>
        <v/>
      </c>
      <c r="AS28" s="5">
        <v>16</v>
      </c>
      <c r="AT28" s="170"/>
      <c r="AU28" s="10"/>
      <c r="AV28" s="10"/>
      <c r="AW28" s="10"/>
      <c r="AX28" s="10"/>
      <c r="AY28" s="48" t="str">
        <f t="shared" si="4"/>
        <v/>
      </c>
      <c r="BA28" s="5">
        <v>15</v>
      </c>
      <c r="BB28" s="170">
        <v>43243</v>
      </c>
      <c r="BC28" s="10" t="s">
        <v>91</v>
      </c>
      <c r="BD28" s="10" t="s">
        <v>65</v>
      </c>
      <c r="BE28" s="10">
        <v>64.108000000000089</v>
      </c>
      <c r="BF28" s="10">
        <v>63.356595812753781</v>
      </c>
      <c r="BG28" s="48">
        <f t="shared" si="5"/>
        <v>1.179000619670304E-2</v>
      </c>
      <c r="BI28" s="5">
        <v>14</v>
      </c>
      <c r="BJ28" s="170">
        <v>43284</v>
      </c>
      <c r="BK28" s="10" t="s">
        <v>116</v>
      </c>
      <c r="BL28" s="10" t="s">
        <v>103</v>
      </c>
      <c r="BM28" s="10">
        <v>9.6542622327981498</v>
      </c>
      <c r="BN28" s="10">
        <v>9.5858082838342966</v>
      </c>
      <c r="BO28" s="48">
        <f t="shared" si="6"/>
        <v>7.1157690305424636E-3</v>
      </c>
      <c r="BQ28" s="5">
        <v>14</v>
      </c>
      <c r="BR28" s="170"/>
      <c r="BS28" s="10"/>
      <c r="BT28" s="10"/>
      <c r="BU28" s="10"/>
      <c r="BV28" s="10"/>
      <c r="BW28" s="48" t="str">
        <f t="shared" si="7"/>
        <v/>
      </c>
      <c r="BY28" s="5">
        <v>13</v>
      </c>
      <c r="BZ28" s="170"/>
      <c r="CA28" s="10"/>
      <c r="CB28" s="10"/>
      <c r="CC28" s="10"/>
      <c r="CD28" s="10"/>
      <c r="CE28" s="48" t="str">
        <f t="shared" si="8"/>
        <v/>
      </c>
      <c r="CG28" s="5">
        <v>13</v>
      </c>
      <c r="CH28" s="170"/>
      <c r="CI28" s="10"/>
      <c r="CJ28" s="10"/>
      <c r="CK28" s="10"/>
      <c r="CL28" s="10"/>
      <c r="CM28" s="48"/>
      <c r="CO28" s="5">
        <v>13</v>
      </c>
      <c r="CP28" s="170"/>
      <c r="CQ28" s="10"/>
      <c r="CR28" s="10"/>
      <c r="CS28" s="10"/>
      <c r="CT28" s="10"/>
      <c r="CU28" s="48"/>
      <c r="CW28" s="5">
        <v>13</v>
      </c>
      <c r="CX28" s="170"/>
      <c r="CY28" s="10"/>
      <c r="CZ28" s="10"/>
      <c r="DA28" s="10"/>
      <c r="DB28" s="10"/>
      <c r="DC28" s="48"/>
      <c r="DE28" s="5">
        <v>13</v>
      </c>
      <c r="DF28" s="170"/>
      <c r="DG28" s="10"/>
      <c r="DH28" s="10"/>
      <c r="DI28" s="10"/>
      <c r="DJ28" s="10"/>
      <c r="DK28" s="48" t="str">
        <f t="shared" si="12"/>
        <v/>
      </c>
      <c r="DM28" s="5">
        <v>13</v>
      </c>
      <c r="DN28" s="170"/>
      <c r="DO28" s="10"/>
      <c r="DP28" s="10"/>
      <c r="DQ28" s="10"/>
      <c r="DR28" s="10"/>
      <c r="DS28" s="48" t="str">
        <f t="shared" si="13"/>
        <v/>
      </c>
      <c r="DU28" s="5">
        <v>12</v>
      </c>
      <c r="DV28" s="170"/>
      <c r="DW28" s="10"/>
      <c r="DX28" s="10"/>
      <c r="DY28" s="10"/>
      <c r="DZ28" s="10"/>
      <c r="EA28" s="48" t="str">
        <f t="shared" si="14"/>
        <v/>
      </c>
      <c r="EC28" s="5">
        <v>12</v>
      </c>
      <c r="ED28" s="170"/>
      <c r="EE28" s="10"/>
      <c r="EF28" s="10"/>
      <c r="EG28" s="10"/>
      <c r="EH28" s="10"/>
      <c r="EI28" s="48" t="str">
        <f t="shared" si="15"/>
        <v/>
      </c>
      <c r="EK28" s="5">
        <v>12</v>
      </c>
      <c r="EL28" s="170"/>
      <c r="EM28" s="10"/>
      <c r="EN28" s="10"/>
      <c r="EO28" s="10"/>
      <c r="EP28" s="10"/>
      <c r="EQ28" s="48" t="str">
        <f t="shared" si="16"/>
        <v/>
      </c>
    </row>
    <row r="29" spans="1:147" x14ac:dyDescent="0.25">
      <c r="A29" s="168"/>
      <c r="B29" s="124"/>
      <c r="C29" s="124"/>
      <c r="D29" s="124"/>
      <c r="E29"/>
      <c r="F29"/>
      <c r="G29"/>
      <c r="H29"/>
      <c r="I29"/>
      <c r="M29" s="5">
        <v>17</v>
      </c>
      <c r="N29" s="170"/>
      <c r="O29" s="10"/>
      <c r="P29" s="10"/>
      <c r="Q29" s="10"/>
      <c r="R29" s="10"/>
      <c r="S29" s="48" t="str">
        <f t="shared" si="0"/>
        <v/>
      </c>
      <c r="U29" s="5">
        <v>17</v>
      </c>
      <c r="V29" s="170"/>
      <c r="W29" s="10"/>
      <c r="X29" s="10"/>
      <c r="Y29" s="10"/>
      <c r="Z29" s="10"/>
      <c r="AA29" s="48" t="str">
        <f t="shared" si="1"/>
        <v/>
      </c>
      <c r="AC29" s="5">
        <v>17</v>
      </c>
      <c r="AD29" s="170"/>
      <c r="AE29" s="10"/>
      <c r="AF29" s="10"/>
      <c r="AG29" s="10"/>
      <c r="AH29" s="10"/>
      <c r="AI29" s="48" t="str">
        <f t="shared" si="2"/>
        <v/>
      </c>
      <c r="AK29" s="5">
        <v>17</v>
      </c>
      <c r="AL29" s="170"/>
      <c r="AM29" s="10"/>
      <c r="AN29" s="10"/>
      <c r="AO29" s="10"/>
      <c r="AP29" s="10"/>
      <c r="AQ29" s="48" t="str">
        <f t="shared" si="3"/>
        <v/>
      </c>
      <c r="AS29" s="5">
        <v>17</v>
      </c>
      <c r="AT29" s="170"/>
      <c r="AU29" s="10"/>
      <c r="AV29" s="10"/>
      <c r="AW29" s="10"/>
      <c r="AX29" s="10"/>
      <c r="AY29" s="48" t="str">
        <f t="shared" si="4"/>
        <v/>
      </c>
      <c r="BA29" s="5">
        <v>16</v>
      </c>
      <c r="BB29" s="170">
        <v>43243</v>
      </c>
      <c r="BC29" s="10" t="s">
        <v>92</v>
      </c>
      <c r="BD29" s="10" t="s">
        <v>65</v>
      </c>
      <c r="BE29" s="10">
        <v>74.348617248895295</v>
      </c>
      <c r="BF29" s="10">
        <v>73.599168099828034</v>
      </c>
      <c r="BG29" s="48">
        <f t="shared" si="5"/>
        <v>1.0131265531292082E-2</v>
      </c>
      <c r="BI29" s="5">
        <v>15</v>
      </c>
      <c r="BJ29" s="170">
        <v>43285</v>
      </c>
      <c r="BK29" s="10" t="s">
        <v>117</v>
      </c>
      <c r="BL29" s="10" t="s">
        <v>103</v>
      </c>
      <c r="BM29" s="10">
        <v>11.617767644647037</v>
      </c>
      <c r="BN29" s="10">
        <v>11.635534578616891</v>
      </c>
      <c r="BO29" s="48">
        <f t="shared" si="6"/>
        <v>1.5281213652381157E-3</v>
      </c>
      <c r="BQ29" s="5">
        <v>15</v>
      </c>
      <c r="BR29" s="170"/>
      <c r="BS29" s="10"/>
      <c r="BT29" s="10"/>
      <c r="BU29" s="10"/>
      <c r="BV29" s="10"/>
      <c r="BW29" s="48" t="str">
        <f t="shared" si="7"/>
        <v/>
      </c>
      <c r="BY29" s="5">
        <v>14</v>
      </c>
      <c r="BZ29" s="170"/>
      <c r="CA29" s="10"/>
      <c r="CB29" s="10"/>
      <c r="CC29" s="10"/>
      <c r="CD29" s="10"/>
      <c r="CE29" s="48" t="str">
        <f t="shared" si="8"/>
        <v/>
      </c>
      <c r="CG29" s="5">
        <v>14</v>
      </c>
      <c r="CH29" s="170"/>
      <c r="CI29" s="10"/>
      <c r="CJ29" s="10"/>
      <c r="CK29" s="10"/>
      <c r="CL29" s="10"/>
      <c r="CM29" s="48" t="str">
        <f t="shared" si="9"/>
        <v/>
      </c>
      <c r="CO29" s="5">
        <v>14</v>
      </c>
      <c r="CP29" s="170"/>
      <c r="CQ29" s="10"/>
      <c r="CR29" s="10"/>
      <c r="CS29" s="10"/>
      <c r="CT29" s="10"/>
      <c r="CU29" s="48" t="str">
        <f t="shared" ref="CU29:CU46" si="17">IF(AND(ISBLANK(CS29),ISBLANK(CT29))=TRUE,"",ABS(CT29-CS29)/AVERAGE(CS29:CT29))</f>
        <v/>
      </c>
      <c r="CW29" s="5">
        <v>14</v>
      </c>
      <c r="CX29" s="170"/>
      <c r="CY29" s="10"/>
      <c r="CZ29" s="10"/>
      <c r="DA29" s="10"/>
      <c r="DB29" s="10"/>
      <c r="DC29" s="48" t="str">
        <f t="shared" ref="DC29:DC46" si="18">IF(AND(ISBLANK(DA29),ISBLANK(DB29))=TRUE,"",ABS(DB29-DA29)/AVERAGE(DA29:DB29))</f>
        <v/>
      </c>
      <c r="DE29" s="5">
        <v>14</v>
      </c>
      <c r="DF29" s="170"/>
      <c r="DG29" s="10"/>
      <c r="DH29" s="10"/>
      <c r="DI29" s="10"/>
      <c r="DJ29" s="10"/>
      <c r="DK29" s="48" t="str">
        <f t="shared" si="12"/>
        <v/>
      </c>
      <c r="DM29" s="5">
        <v>14</v>
      </c>
      <c r="DN29" s="170"/>
      <c r="DO29" s="10"/>
      <c r="DP29" s="10"/>
      <c r="DQ29" s="10"/>
      <c r="DR29" s="10"/>
      <c r="DS29" s="48" t="str">
        <f t="shared" ref="DS29:DS46" si="19">IF(AND(ISBLANK(DQ29),ISBLANK(DR29))=TRUE,"",ABS(DR29-DQ29)/AVERAGE(DQ29:DR29))</f>
        <v/>
      </c>
      <c r="DU29" s="5">
        <v>13</v>
      </c>
      <c r="DV29" s="170"/>
      <c r="DW29" s="10"/>
      <c r="DX29" s="10"/>
      <c r="DY29" s="10"/>
      <c r="DZ29" s="10"/>
      <c r="EA29" s="48" t="str">
        <f t="shared" si="14"/>
        <v/>
      </c>
      <c r="EC29" s="5">
        <v>13</v>
      </c>
      <c r="ED29" s="170"/>
      <c r="EE29" s="10"/>
      <c r="EF29" s="10"/>
      <c r="EG29" s="10"/>
      <c r="EH29" s="10"/>
      <c r="EI29" s="48" t="str">
        <f t="shared" si="15"/>
        <v/>
      </c>
      <c r="EK29" s="5">
        <v>13</v>
      </c>
      <c r="EL29" s="170"/>
      <c r="EM29" s="10"/>
      <c r="EN29" s="10"/>
      <c r="EO29" s="10"/>
      <c r="EP29" s="10"/>
      <c r="EQ29" s="48" t="str">
        <f t="shared" si="16"/>
        <v/>
      </c>
    </row>
    <row r="30" spans="1:147" x14ac:dyDescent="0.25">
      <c r="A30" s="169"/>
      <c r="B30" s="125"/>
      <c r="C30" s="125"/>
      <c r="D30" s="125"/>
      <c r="E30"/>
      <c r="F30"/>
      <c r="G30"/>
      <c r="H30"/>
      <c r="I30"/>
      <c r="M30" s="5">
        <v>18</v>
      </c>
      <c r="N30" s="170"/>
      <c r="O30" s="10"/>
      <c r="P30" s="10"/>
      <c r="Q30" s="10"/>
      <c r="R30" s="10"/>
      <c r="S30" s="48" t="str">
        <f t="shared" si="0"/>
        <v/>
      </c>
      <c r="U30" s="5">
        <v>18</v>
      </c>
      <c r="V30" s="170"/>
      <c r="W30" s="10"/>
      <c r="X30" s="10"/>
      <c r="Y30" s="10"/>
      <c r="Z30" s="10"/>
      <c r="AA30" s="48" t="str">
        <f t="shared" si="1"/>
        <v/>
      </c>
      <c r="AC30" s="5">
        <v>18</v>
      </c>
      <c r="AD30" s="170"/>
      <c r="AE30" s="10"/>
      <c r="AF30" s="10"/>
      <c r="AG30" s="10"/>
      <c r="AH30" s="10"/>
      <c r="AI30" s="48" t="str">
        <f t="shared" si="2"/>
        <v/>
      </c>
      <c r="AK30" s="5">
        <v>18</v>
      </c>
      <c r="AL30" s="170"/>
      <c r="AM30" s="10"/>
      <c r="AN30" s="10"/>
      <c r="AO30" s="10"/>
      <c r="AP30" s="10"/>
      <c r="AQ30" s="48" t="str">
        <f t="shared" si="3"/>
        <v/>
      </c>
      <c r="AS30" s="5">
        <v>18</v>
      </c>
      <c r="AT30" s="170"/>
      <c r="AU30" s="10"/>
      <c r="AV30" s="10"/>
      <c r="AW30" s="10"/>
      <c r="AX30" s="10"/>
      <c r="AY30" s="48" t="str">
        <f t="shared" si="4"/>
        <v/>
      </c>
      <c r="BA30" s="5">
        <v>17</v>
      </c>
      <c r="BB30" s="170">
        <v>43243</v>
      </c>
      <c r="BC30" s="10" t="s">
        <v>93</v>
      </c>
      <c r="BD30" s="10" t="s">
        <v>65</v>
      </c>
      <c r="BE30" s="10">
        <v>55.591993441180641</v>
      </c>
      <c r="BF30" s="10">
        <v>55.524005678977794</v>
      </c>
      <c r="BG30" s="48">
        <f t="shared" si="5"/>
        <v>1.2237258854024538E-3</v>
      </c>
      <c r="BI30" s="5">
        <v>16</v>
      </c>
      <c r="BJ30" s="170">
        <v>43297</v>
      </c>
      <c r="BK30" s="10" t="s">
        <v>118</v>
      </c>
      <c r="BL30" s="10" t="s">
        <v>103</v>
      </c>
      <c r="BM30" s="10">
        <v>11.379951608710371</v>
      </c>
      <c r="BN30" s="10">
        <v>11.43285671432851</v>
      </c>
      <c r="BO30" s="48">
        <f t="shared" si="6"/>
        <v>4.6381931473741195E-3</v>
      </c>
      <c r="BQ30" s="5">
        <v>16</v>
      </c>
      <c r="BR30" s="170"/>
      <c r="BS30" s="10"/>
      <c r="BT30" s="10"/>
      <c r="BU30" s="10"/>
      <c r="BV30" s="10"/>
      <c r="BW30" s="48" t="str">
        <f t="shared" si="7"/>
        <v/>
      </c>
      <c r="BY30" s="5">
        <v>15</v>
      </c>
      <c r="BZ30" s="170"/>
      <c r="CA30" s="10"/>
      <c r="CB30" s="10"/>
      <c r="CC30" s="10"/>
      <c r="CD30" s="10"/>
      <c r="CE30" s="48" t="str">
        <f t="shared" si="8"/>
        <v/>
      </c>
      <c r="CG30" s="5">
        <v>15</v>
      </c>
      <c r="CH30" s="170"/>
      <c r="CI30" s="10"/>
      <c r="CJ30" s="10"/>
      <c r="CK30" s="10"/>
      <c r="CL30" s="10"/>
      <c r="CM30" s="48" t="str">
        <f t="shared" si="9"/>
        <v/>
      </c>
      <c r="CO30" s="5">
        <v>15</v>
      </c>
      <c r="CP30" s="170"/>
      <c r="CQ30" s="10"/>
      <c r="CR30" s="10"/>
      <c r="CS30" s="10"/>
      <c r="CT30" s="10"/>
      <c r="CU30" s="48" t="str">
        <f t="shared" si="17"/>
        <v/>
      </c>
      <c r="CW30" s="5">
        <v>15</v>
      </c>
      <c r="CX30" s="170"/>
      <c r="CY30" s="10"/>
      <c r="CZ30" s="10"/>
      <c r="DA30" s="10"/>
      <c r="DB30" s="10"/>
      <c r="DC30" s="48" t="str">
        <f t="shared" si="18"/>
        <v/>
      </c>
      <c r="DE30" s="5">
        <v>15</v>
      </c>
      <c r="DF30" s="170"/>
      <c r="DG30" s="10"/>
      <c r="DH30" s="10"/>
      <c r="DI30" s="10"/>
      <c r="DJ30" s="10"/>
      <c r="DK30" s="48" t="str">
        <f t="shared" si="12"/>
        <v/>
      </c>
      <c r="DM30" s="5">
        <v>15</v>
      </c>
      <c r="DN30" s="170"/>
      <c r="DO30" s="10"/>
      <c r="DP30" s="10"/>
      <c r="DQ30" s="10"/>
      <c r="DR30" s="10"/>
      <c r="DS30" s="48" t="str">
        <f t="shared" si="19"/>
        <v/>
      </c>
      <c r="DU30" s="5">
        <v>14</v>
      </c>
      <c r="DV30" s="170"/>
      <c r="DW30" s="10"/>
      <c r="DX30" s="10"/>
      <c r="DY30" s="10"/>
      <c r="DZ30" s="10"/>
      <c r="EA30" s="48" t="str">
        <f t="shared" si="14"/>
        <v/>
      </c>
      <c r="EC30" s="5">
        <v>14</v>
      </c>
      <c r="ED30" s="170"/>
      <c r="EE30" s="10"/>
      <c r="EF30" s="10"/>
      <c r="EG30" s="10"/>
      <c r="EH30" s="10"/>
      <c r="EI30" s="48" t="str">
        <f t="shared" si="15"/>
        <v/>
      </c>
      <c r="EK30" s="5">
        <v>14</v>
      </c>
      <c r="EL30" s="170"/>
      <c r="EM30" s="10"/>
      <c r="EN30" s="10"/>
      <c r="EO30" s="10"/>
      <c r="EP30" s="10"/>
      <c r="EQ30" s="48" t="str">
        <f t="shared" si="16"/>
        <v/>
      </c>
    </row>
    <row r="31" spans="1:147" x14ac:dyDescent="0.25">
      <c r="A31" s="168"/>
      <c r="B31" s="124"/>
      <c r="C31" s="124"/>
      <c r="D31" s="124"/>
      <c r="E31"/>
      <c r="F31"/>
      <c r="G31"/>
      <c r="H31"/>
      <c r="I31"/>
      <c r="M31" s="5">
        <v>19</v>
      </c>
      <c r="N31" s="170"/>
      <c r="O31" s="10"/>
      <c r="P31" s="10"/>
      <c r="Q31" s="10"/>
      <c r="R31" s="10"/>
      <c r="S31" s="48" t="str">
        <f t="shared" si="0"/>
        <v/>
      </c>
      <c r="U31" s="5">
        <v>19</v>
      </c>
      <c r="V31" s="170"/>
      <c r="W31" s="10"/>
      <c r="X31" s="10"/>
      <c r="Y31" s="10"/>
      <c r="Z31" s="10"/>
      <c r="AA31" s="48" t="str">
        <f t="shared" si="1"/>
        <v/>
      </c>
      <c r="AC31" s="5">
        <v>19</v>
      </c>
      <c r="AD31" s="170"/>
      <c r="AE31" s="10"/>
      <c r="AF31" s="10"/>
      <c r="AG31" s="10"/>
      <c r="AH31" s="10"/>
      <c r="AI31" s="48" t="str">
        <f t="shared" si="2"/>
        <v/>
      </c>
      <c r="AK31" s="5">
        <v>19</v>
      </c>
      <c r="AL31" s="170"/>
      <c r="AM31" s="10"/>
      <c r="AN31" s="10"/>
      <c r="AO31" s="10"/>
      <c r="AP31" s="10"/>
      <c r="AQ31" s="48" t="str">
        <f t="shared" si="3"/>
        <v/>
      </c>
      <c r="AS31" s="5">
        <v>19</v>
      </c>
      <c r="AT31" s="170"/>
      <c r="AU31" s="10"/>
      <c r="AV31" s="10"/>
      <c r="AW31" s="10"/>
      <c r="AX31" s="10"/>
      <c r="AY31" s="48" t="str">
        <f t="shared" si="4"/>
        <v/>
      </c>
      <c r="BA31" s="5">
        <v>18</v>
      </c>
      <c r="BB31" s="170">
        <v>43263</v>
      </c>
      <c r="BC31" s="10" t="s">
        <v>94</v>
      </c>
      <c r="BD31" s="10" t="s">
        <v>65</v>
      </c>
      <c r="BE31" s="10">
        <v>60.875042492351341</v>
      </c>
      <c r="BF31" s="10">
        <v>61.328960787058293</v>
      </c>
      <c r="BG31" s="48">
        <f t="shared" si="5"/>
        <v>7.4288612897419459E-3</v>
      </c>
      <c r="BI31" s="5">
        <v>17</v>
      </c>
      <c r="BJ31" s="170">
        <v>43299</v>
      </c>
      <c r="BK31" s="10" t="s">
        <v>119</v>
      </c>
      <c r="BL31" s="10" t="s">
        <v>103</v>
      </c>
      <c r="BM31" s="10">
        <v>11.386861313868589</v>
      </c>
      <c r="BN31" s="10">
        <v>11.486391905133331</v>
      </c>
      <c r="BO31" s="48">
        <f t="shared" si="6"/>
        <v>8.7027927607653856E-3</v>
      </c>
      <c r="BQ31" s="5">
        <v>17</v>
      </c>
      <c r="BR31" s="170"/>
      <c r="BS31" s="10"/>
      <c r="BT31" s="10"/>
      <c r="BU31" s="10"/>
      <c r="BV31" s="10"/>
      <c r="BW31" s="48" t="str">
        <f t="shared" si="7"/>
        <v/>
      </c>
      <c r="BY31" s="5">
        <v>16</v>
      </c>
      <c r="BZ31" s="170"/>
      <c r="CA31" s="10"/>
      <c r="CB31" s="10"/>
      <c r="CC31" s="10"/>
      <c r="CD31" s="10"/>
      <c r="CE31" s="48" t="str">
        <f t="shared" si="8"/>
        <v/>
      </c>
      <c r="CG31" s="5">
        <v>16</v>
      </c>
      <c r="CH31" s="170"/>
      <c r="CI31" s="10"/>
      <c r="CJ31" s="10"/>
      <c r="CK31" s="10"/>
      <c r="CL31" s="10"/>
      <c r="CM31" s="48" t="str">
        <f t="shared" si="9"/>
        <v/>
      </c>
      <c r="CO31" s="5">
        <v>16</v>
      </c>
      <c r="CP31" s="170"/>
      <c r="CQ31" s="10"/>
      <c r="CR31" s="10"/>
      <c r="CS31" s="10"/>
      <c r="CT31" s="10"/>
      <c r="CU31" s="48" t="str">
        <f t="shared" si="17"/>
        <v/>
      </c>
      <c r="CW31" s="5">
        <v>16</v>
      </c>
      <c r="CX31" s="170"/>
      <c r="CY31" s="10"/>
      <c r="CZ31" s="10"/>
      <c r="DA31" s="10"/>
      <c r="DB31" s="10"/>
      <c r="DC31" s="48" t="str">
        <f t="shared" si="18"/>
        <v/>
      </c>
      <c r="DE31" s="5">
        <v>16</v>
      </c>
      <c r="DF31" s="170"/>
      <c r="DG31" s="10"/>
      <c r="DH31" s="10"/>
      <c r="DI31" s="10"/>
      <c r="DJ31" s="10"/>
      <c r="DK31" s="48" t="str">
        <f t="shared" si="12"/>
        <v/>
      </c>
      <c r="DM31" s="5">
        <v>16</v>
      </c>
      <c r="DN31" s="170"/>
      <c r="DO31" s="10"/>
      <c r="DP31" s="10"/>
      <c r="DQ31" s="10"/>
      <c r="DR31" s="10"/>
      <c r="DS31" s="48" t="str">
        <f t="shared" si="19"/>
        <v/>
      </c>
      <c r="DU31" s="5">
        <v>15</v>
      </c>
      <c r="DV31" s="170"/>
      <c r="DW31" s="10"/>
      <c r="DX31" s="10"/>
      <c r="DY31" s="10"/>
      <c r="DZ31" s="10"/>
      <c r="EA31" s="48" t="str">
        <f t="shared" si="14"/>
        <v/>
      </c>
      <c r="EC31" s="5">
        <v>15</v>
      </c>
      <c r="ED31" s="170"/>
      <c r="EE31" s="10"/>
      <c r="EF31" s="10"/>
      <c r="EG31" s="10"/>
      <c r="EH31" s="10"/>
      <c r="EI31" s="48" t="str">
        <f t="shared" si="15"/>
        <v/>
      </c>
      <c r="EK31" s="5">
        <v>15</v>
      </c>
      <c r="EL31" s="170"/>
      <c r="EM31" s="10"/>
      <c r="EN31" s="10"/>
      <c r="EO31" s="10"/>
      <c r="EP31" s="10"/>
      <c r="EQ31" s="48" t="str">
        <f t="shared" si="16"/>
        <v/>
      </c>
    </row>
    <row r="32" spans="1:147" x14ac:dyDescent="0.25">
      <c r="A32" s="169"/>
      <c r="B32" s="125"/>
      <c r="C32" s="125"/>
      <c r="D32" s="125"/>
      <c r="E32"/>
      <c r="F32"/>
      <c r="G32"/>
      <c r="H32"/>
      <c r="I32"/>
      <c r="M32" s="5">
        <v>20</v>
      </c>
      <c r="N32" s="170"/>
      <c r="O32" s="10"/>
      <c r="P32" s="10"/>
      <c r="Q32" s="10"/>
      <c r="R32" s="10"/>
      <c r="S32" s="48" t="str">
        <f t="shared" si="0"/>
        <v/>
      </c>
      <c r="U32" s="5">
        <v>20</v>
      </c>
      <c r="V32" s="170"/>
      <c r="W32" s="10"/>
      <c r="X32" s="10"/>
      <c r="Y32" s="10"/>
      <c r="Z32" s="10"/>
      <c r="AA32" s="48" t="str">
        <f t="shared" si="1"/>
        <v/>
      </c>
      <c r="AC32" s="5">
        <v>20</v>
      </c>
      <c r="AD32" s="170"/>
      <c r="AE32" s="10"/>
      <c r="AF32" s="10"/>
      <c r="AG32" s="10"/>
      <c r="AH32" s="10"/>
      <c r="AI32" s="48" t="str">
        <f t="shared" si="2"/>
        <v/>
      </c>
      <c r="AK32" s="5">
        <v>20</v>
      </c>
      <c r="AL32" s="170"/>
      <c r="AM32" s="10"/>
      <c r="AN32" s="10"/>
      <c r="AO32" s="10"/>
      <c r="AP32" s="10"/>
      <c r="AQ32" s="48" t="str">
        <f t="shared" si="3"/>
        <v/>
      </c>
      <c r="AS32" s="5">
        <v>20</v>
      </c>
      <c r="AT32" s="170"/>
      <c r="AU32" s="10"/>
      <c r="AV32" s="10"/>
      <c r="AW32" s="10"/>
      <c r="AX32" s="10"/>
      <c r="AY32" s="48" t="str">
        <f t="shared" si="4"/>
        <v/>
      </c>
      <c r="BA32" s="5">
        <v>19</v>
      </c>
      <c r="BB32" s="170">
        <v>43263</v>
      </c>
      <c r="BC32" s="10" t="s">
        <v>95</v>
      </c>
      <c r="BD32" s="10" t="s">
        <v>65</v>
      </c>
      <c r="BE32" s="10">
        <v>50.800855845947737</v>
      </c>
      <c r="BF32" s="10">
        <v>52.064628366893913</v>
      </c>
      <c r="BG32" s="48">
        <f t="shared" si="5"/>
        <v>2.4571361922163741E-2</v>
      </c>
      <c r="BI32" s="5">
        <v>18</v>
      </c>
      <c r="BJ32" s="170"/>
      <c r="BK32" s="10"/>
      <c r="BL32" s="10"/>
      <c r="BM32" s="10"/>
      <c r="BN32" s="10"/>
      <c r="BO32" s="48" t="str">
        <f t="shared" si="6"/>
        <v/>
      </c>
      <c r="BQ32" s="5">
        <v>18</v>
      </c>
      <c r="BR32" s="170"/>
      <c r="BS32" s="10"/>
      <c r="BT32" s="10"/>
      <c r="BU32" s="10"/>
      <c r="BV32" s="10"/>
      <c r="BW32" s="48" t="str">
        <f t="shared" si="7"/>
        <v/>
      </c>
      <c r="BY32" s="5">
        <v>17</v>
      </c>
      <c r="BZ32" s="170"/>
      <c r="CA32" s="10"/>
      <c r="CB32" s="10"/>
      <c r="CC32" s="10"/>
      <c r="CD32" s="10"/>
      <c r="CE32" s="48" t="str">
        <f t="shared" si="8"/>
        <v/>
      </c>
      <c r="CG32" s="5">
        <v>17</v>
      </c>
      <c r="CH32" s="170"/>
      <c r="CI32" s="10"/>
      <c r="CJ32" s="10"/>
      <c r="CK32" s="10"/>
      <c r="CL32" s="10"/>
      <c r="CM32" s="48" t="str">
        <f t="shared" si="9"/>
        <v/>
      </c>
      <c r="CO32" s="5">
        <v>17</v>
      </c>
      <c r="CP32" s="170"/>
      <c r="CQ32" s="10"/>
      <c r="CR32" s="10"/>
      <c r="CS32" s="10"/>
      <c r="CT32" s="10"/>
      <c r="CU32" s="48" t="str">
        <f t="shared" si="17"/>
        <v/>
      </c>
      <c r="CW32" s="5">
        <v>17</v>
      </c>
      <c r="CX32" s="170"/>
      <c r="CY32" s="10"/>
      <c r="CZ32" s="10"/>
      <c r="DA32" s="10"/>
      <c r="DB32" s="10"/>
      <c r="DC32" s="48" t="str">
        <f t="shared" si="18"/>
        <v/>
      </c>
      <c r="DE32" s="5">
        <v>17</v>
      </c>
      <c r="DF32" s="170"/>
      <c r="DG32" s="10"/>
      <c r="DH32" s="10"/>
      <c r="DI32" s="10"/>
      <c r="DJ32" s="10"/>
      <c r="DK32" s="48" t="str">
        <f t="shared" si="12"/>
        <v/>
      </c>
      <c r="DM32" s="5">
        <v>17</v>
      </c>
      <c r="DN32" s="170"/>
      <c r="DO32" s="10"/>
      <c r="DP32" s="10"/>
      <c r="DQ32" s="10"/>
      <c r="DR32" s="10"/>
      <c r="DS32" s="48" t="str">
        <f t="shared" si="19"/>
        <v/>
      </c>
      <c r="DU32" s="5">
        <v>16</v>
      </c>
      <c r="DV32" s="170"/>
      <c r="DW32" s="10"/>
      <c r="DX32" s="10"/>
      <c r="DY32" s="10"/>
      <c r="DZ32" s="10"/>
      <c r="EA32" s="48" t="str">
        <f t="shared" si="14"/>
        <v/>
      </c>
      <c r="EC32" s="5">
        <v>16</v>
      </c>
      <c r="ED32" s="170"/>
      <c r="EE32" s="10"/>
      <c r="EF32" s="10"/>
      <c r="EG32" s="10"/>
      <c r="EH32" s="10"/>
      <c r="EI32" s="48" t="str">
        <f t="shared" si="15"/>
        <v/>
      </c>
      <c r="EK32" s="5">
        <v>16</v>
      </c>
      <c r="EL32" s="170"/>
      <c r="EM32" s="10"/>
      <c r="EN32" s="10"/>
      <c r="EO32" s="10"/>
      <c r="EP32" s="10"/>
      <c r="EQ32" s="48" t="str">
        <f t="shared" si="16"/>
        <v/>
      </c>
    </row>
    <row r="33" spans="1:147" x14ac:dyDescent="0.25">
      <c r="A33" s="168"/>
      <c r="B33" s="124"/>
      <c r="C33" s="124"/>
      <c r="D33" s="124"/>
      <c r="E33"/>
      <c r="F33"/>
      <c r="G33"/>
      <c r="H33"/>
      <c r="I33"/>
      <c r="M33" s="5">
        <v>21</v>
      </c>
      <c r="N33" s="170"/>
      <c r="O33" s="10"/>
      <c r="P33" s="10"/>
      <c r="Q33" s="10"/>
      <c r="R33" s="10"/>
      <c r="S33" s="48" t="str">
        <f t="shared" si="0"/>
        <v/>
      </c>
      <c r="U33" s="5">
        <v>21</v>
      </c>
      <c r="V33" s="170"/>
      <c r="W33" s="10"/>
      <c r="X33" s="10"/>
      <c r="Y33" s="10"/>
      <c r="Z33" s="10"/>
      <c r="AA33" s="48" t="str">
        <f t="shared" si="1"/>
        <v/>
      </c>
      <c r="AC33" s="5">
        <v>21</v>
      </c>
      <c r="AD33" s="170"/>
      <c r="AE33" s="10"/>
      <c r="AF33" s="10"/>
      <c r="AG33" s="10"/>
      <c r="AH33" s="10"/>
      <c r="AI33" s="48" t="str">
        <f t="shared" si="2"/>
        <v/>
      </c>
      <c r="AK33" s="5">
        <v>21</v>
      </c>
      <c r="AL33" s="170"/>
      <c r="AM33" s="10"/>
      <c r="AN33" s="10"/>
      <c r="AO33" s="10"/>
      <c r="AP33" s="10"/>
      <c r="AQ33" s="48" t="str">
        <f t="shared" si="3"/>
        <v/>
      </c>
      <c r="AS33" s="5">
        <v>21</v>
      </c>
      <c r="AT33" s="170"/>
      <c r="AU33" s="10"/>
      <c r="AV33" s="10"/>
      <c r="AW33" s="10"/>
      <c r="AX33" s="10"/>
      <c r="AY33" s="48" t="str">
        <f t="shared" si="4"/>
        <v/>
      </c>
      <c r="BA33" s="5">
        <v>20</v>
      </c>
      <c r="BB33" s="170">
        <v>43287</v>
      </c>
      <c r="BC33" s="10" t="s">
        <v>96</v>
      </c>
      <c r="BD33" s="10" t="s">
        <v>65</v>
      </c>
      <c r="BE33" s="10">
        <v>74.196580341965898</v>
      </c>
      <c r="BF33" s="10">
        <v>75.413933770596671</v>
      </c>
      <c r="BG33" s="48">
        <f t="shared" si="5"/>
        <v>1.6273634722154245E-2</v>
      </c>
      <c r="BI33" s="5">
        <v>19</v>
      </c>
      <c r="BJ33" s="170"/>
      <c r="BK33" s="10"/>
      <c r="BL33" s="10"/>
      <c r="BM33" s="10"/>
      <c r="BN33" s="10"/>
      <c r="BO33" s="48" t="str">
        <f t="shared" si="6"/>
        <v/>
      </c>
      <c r="BQ33" s="5">
        <v>19</v>
      </c>
      <c r="BR33" s="170"/>
      <c r="BS33" s="10"/>
      <c r="BT33" s="10"/>
      <c r="BU33" s="10"/>
      <c r="BV33" s="10"/>
      <c r="BW33" s="48" t="str">
        <f t="shared" si="7"/>
        <v/>
      </c>
      <c r="BY33" s="5">
        <v>18</v>
      </c>
      <c r="BZ33" s="170"/>
      <c r="CA33" s="10"/>
      <c r="CB33" s="10"/>
      <c r="CC33" s="10"/>
      <c r="CD33" s="10"/>
      <c r="CE33" s="48" t="str">
        <f t="shared" si="8"/>
        <v/>
      </c>
      <c r="CG33" s="5">
        <v>18</v>
      </c>
      <c r="CH33" s="170"/>
      <c r="CI33" s="10"/>
      <c r="CJ33" s="10"/>
      <c r="CK33" s="10"/>
      <c r="CL33" s="10"/>
      <c r="CM33" s="48" t="str">
        <f t="shared" si="9"/>
        <v/>
      </c>
      <c r="CO33" s="5">
        <v>18</v>
      </c>
      <c r="CP33" s="170"/>
      <c r="CQ33" s="10"/>
      <c r="CR33" s="10"/>
      <c r="CS33" s="10"/>
      <c r="CT33" s="10"/>
      <c r="CU33" s="48" t="str">
        <f t="shared" si="17"/>
        <v/>
      </c>
      <c r="CW33" s="5">
        <v>18</v>
      </c>
      <c r="CX33" s="170"/>
      <c r="CY33" s="10"/>
      <c r="CZ33" s="10"/>
      <c r="DA33" s="10"/>
      <c r="DB33" s="10"/>
      <c r="DC33" s="48" t="str">
        <f t="shared" si="18"/>
        <v/>
      </c>
      <c r="DE33" s="5">
        <v>18</v>
      </c>
      <c r="DF33" s="170"/>
      <c r="DG33" s="10"/>
      <c r="DH33" s="10"/>
      <c r="DI33" s="10"/>
      <c r="DJ33" s="10"/>
      <c r="DK33" s="48" t="str">
        <f t="shared" si="12"/>
        <v/>
      </c>
      <c r="DM33" s="5">
        <v>18</v>
      </c>
      <c r="DN33" s="170"/>
      <c r="DO33" s="10"/>
      <c r="DP33" s="10"/>
      <c r="DQ33" s="10"/>
      <c r="DR33" s="10"/>
      <c r="DS33" s="48" t="str">
        <f t="shared" si="19"/>
        <v/>
      </c>
      <c r="DU33" s="5">
        <v>17</v>
      </c>
      <c r="DV33" s="170"/>
      <c r="DW33" s="10"/>
      <c r="DX33" s="10"/>
      <c r="DY33" s="10"/>
      <c r="DZ33" s="10"/>
      <c r="EA33" s="48" t="str">
        <f t="shared" si="14"/>
        <v/>
      </c>
      <c r="EC33" s="5">
        <v>17</v>
      </c>
      <c r="ED33" s="170"/>
      <c r="EE33" s="10"/>
      <c r="EF33" s="10"/>
      <c r="EG33" s="10"/>
      <c r="EH33" s="10"/>
      <c r="EI33" s="48" t="str">
        <f t="shared" si="15"/>
        <v/>
      </c>
      <c r="EK33" s="5">
        <v>17</v>
      </c>
      <c r="EL33" s="170"/>
      <c r="EM33" s="10"/>
      <c r="EN33" s="10"/>
      <c r="EO33" s="10"/>
      <c r="EP33" s="10"/>
      <c r="EQ33" s="48" t="str">
        <f t="shared" si="16"/>
        <v/>
      </c>
    </row>
    <row r="34" spans="1:147" x14ac:dyDescent="0.25">
      <c r="A34" s="168"/>
      <c r="B34" s="124"/>
      <c r="C34" s="124"/>
      <c r="D34" s="124"/>
      <c r="E34"/>
      <c r="F34"/>
      <c r="G34"/>
      <c r="H34"/>
      <c r="I34"/>
      <c r="M34" s="5"/>
      <c r="N34" s="170"/>
      <c r="O34" s="10"/>
      <c r="P34" s="10"/>
      <c r="Q34" s="10"/>
      <c r="R34" s="10"/>
      <c r="S34" s="48"/>
      <c r="U34" s="5"/>
      <c r="V34" s="170"/>
      <c r="W34" s="10"/>
      <c r="X34" s="10"/>
      <c r="Y34" s="10"/>
      <c r="Z34" s="10"/>
      <c r="AA34" s="48"/>
      <c r="AC34" s="5"/>
      <c r="AD34" s="170"/>
      <c r="AE34" s="10"/>
      <c r="AF34" s="10"/>
      <c r="AG34" s="10"/>
      <c r="AH34" s="10"/>
      <c r="AI34" s="48"/>
      <c r="AK34" s="5"/>
      <c r="AL34" s="170"/>
      <c r="AM34" s="10"/>
      <c r="AN34" s="10"/>
      <c r="AO34" s="10"/>
      <c r="AP34" s="10"/>
      <c r="AQ34" s="48"/>
      <c r="AS34" s="5"/>
      <c r="AT34" s="170"/>
      <c r="AU34" s="10"/>
      <c r="AV34" s="10"/>
      <c r="AW34" s="10"/>
      <c r="AX34" s="10"/>
      <c r="AY34" s="48"/>
      <c r="BA34" s="5"/>
      <c r="BB34" s="170"/>
      <c r="BC34" s="10"/>
      <c r="BD34" s="10"/>
      <c r="BE34" s="10"/>
      <c r="BF34" s="10"/>
      <c r="BG34" s="48"/>
      <c r="BI34" s="5"/>
      <c r="BJ34" s="170"/>
      <c r="BK34" s="10"/>
      <c r="BL34" s="10"/>
      <c r="BM34" s="10"/>
      <c r="BN34" s="10"/>
      <c r="BO34" s="48"/>
      <c r="BQ34" s="5"/>
      <c r="BR34" s="170"/>
      <c r="BS34" s="10"/>
      <c r="BT34" s="10"/>
      <c r="BU34" s="10"/>
      <c r="BV34" s="10"/>
      <c r="BW34" s="48"/>
      <c r="BY34" s="5"/>
      <c r="BZ34" s="170"/>
      <c r="CA34" s="10"/>
      <c r="CB34" s="10"/>
      <c r="CC34" s="10"/>
      <c r="CD34" s="10"/>
      <c r="CE34" s="48"/>
      <c r="CG34" s="5"/>
      <c r="CH34" s="170"/>
      <c r="CI34" s="10"/>
      <c r="CJ34" s="10"/>
      <c r="CK34" s="10"/>
      <c r="CL34" s="10"/>
      <c r="CM34" s="48"/>
      <c r="CO34" s="5"/>
      <c r="CP34" s="170"/>
      <c r="CQ34" s="10"/>
      <c r="CR34" s="10"/>
      <c r="CS34" s="10"/>
      <c r="CT34" s="10"/>
      <c r="CU34" s="48"/>
      <c r="CW34" s="5"/>
      <c r="CX34" s="170"/>
      <c r="CY34" s="10"/>
      <c r="CZ34" s="10"/>
      <c r="DA34" s="10"/>
      <c r="DB34" s="10"/>
      <c r="DC34" s="48"/>
      <c r="DE34" s="5"/>
      <c r="DF34" s="170"/>
      <c r="DG34" s="10"/>
      <c r="DH34" s="10"/>
      <c r="DI34" s="10"/>
      <c r="DJ34" s="10"/>
      <c r="DK34" s="48"/>
      <c r="DM34" s="5"/>
      <c r="DN34" s="170"/>
      <c r="DO34" s="10"/>
      <c r="DP34" s="10"/>
      <c r="DQ34" s="10"/>
      <c r="DR34" s="10"/>
      <c r="DS34" s="48"/>
      <c r="DU34" s="5"/>
      <c r="DV34" s="170"/>
      <c r="DW34" s="10"/>
      <c r="DX34" s="10"/>
      <c r="DY34" s="10"/>
      <c r="DZ34" s="10"/>
      <c r="EA34" s="48"/>
      <c r="EC34" s="5"/>
      <c r="ED34" s="170"/>
      <c r="EE34" s="10"/>
      <c r="EF34" s="10"/>
      <c r="EG34" s="10"/>
      <c r="EH34" s="10"/>
      <c r="EI34" s="48"/>
      <c r="EK34" s="5"/>
      <c r="EL34" s="170"/>
      <c r="EM34" s="10"/>
      <c r="EN34" s="10"/>
      <c r="EO34" s="10"/>
      <c r="EP34" s="10"/>
      <c r="EQ34" s="48"/>
    </row>
    <row r="35" spans="1:147" x14ac:dyDescent="0.25">
      <c r="A35" s="169"/>
      <c r="B35" s="125"/>
      <c r="C35" s="125"/>
      <c r="D35" s="125"/>
      <c r="E35"/>
      <c r="F35"/>
      <c r="G35"/>
      <c r="H35"/>
      <c r="I35"/>
      <c r="M35" s="5">
        <v>22</v>
      </c>
      <c r="N35" s="170"/>
      <c r="O35" s="10"/>
      <c r="P35" s="10"/>
      <c r="Q35" s="10"/>
      <c r="R35" s="10"/>
      <c r="S35" s="48" t="str">
        <f t="shared" si="0"/>
        <v/>
      </c>
      <c r="U35" s="5">
        <v>22</v>
      </c>
      <c r="V35" s="170"/>
      <c r="W35" s="10"/>
      <c r="X35" s="10"/>
      <c r="Y35" s="10"/>
      <c r="Z35" s="10"/>
      <c r="AA35" s="48" t="str">
        <f t="shared" si="1"/>
        <v/>
      </c>
      <c r="AC35" s="5">
        <v>22</v>
      </c>
      <c r="AD35" s="170"/>
      <c r="AE35" s="10"/>
      <c r="AF35" s="10"/>
      <c r="AG35" s="10"/>
      <c r="AH35" s="10"/>
      <c r="AI35" s="48" t="str">
        <f t="shared" si="2"/>
        <v/>
      </c>
      <c r="AK35" s="5">
        <v>22</v>
      </c>
      <c r="AL35" s="170"/>
      <c r="AM35" s="10"/>
      <c r="AN35" s="10"/>
      <c r="AO35" s="10"/>
      <c r="AP35" s="10"/>
      <c r="AQ35" s="48" t="str">
        <f t="shared" si="3"/>
        <v/>
      </c>
      <c r="AS35" s="5">
        <v>22</v>
      </c>
      <c r="AT35" s="170"/>
      <c r="AU35" s="10"/>
      <c r="AV35" s="10"/>
      <c r="AW35" s="10"/>
      <c r="AX35" s="10"/>
      <c r="AY35" s="48" t="str">
        <f t="shared" si="4"/>
        <v/>
      </c>
      <c r="BA35" s="5">
        <v>21</v>
      </c>
      <c r="BB35" s="170">
        <v>43287</v>
      </c>
      <c r="BC35" s="10" t="s">
        <v>97</v>
      </c>
      <c r="BD35" s="10" t="s">
        <v>65</v>
      </c>
      <c r="BE35" s="10">
        <v>74.433022679092744</v>
      </c>
      <c r="BF35" s="10">
        <v>76.087825947848231</v>
      </c>
      <c r="BG35" s="48">
        <f t="shared" si="5"/>
        <v>2.1987695177786842E-2</v>
      </c>
      <c r="BI35" s="5">
        <v>20</v>
      </c>
      <c r="BJ35" s="170"/>
      <c r="BK35" s="10"/>
      <c r="BL35" s="10"/>
      <c r="BM35" s="10"/>
      <c r="BN35" s="10"/>
      <c r="BO35" s="48" t="str">
        <f t="shared" si="6"/>
        <v/>
      </c>
      <c r="BQ35" s="5">
        <v>20</v>
      </c>
      <c r="BR35" s="170"/>
      <c r="BS35" s="10"/>
      <c r="BT35" s="10"/>
      <c r="BU35" s="10"/>
      <c r="BV35" s="10"/>
      <c r="BW35" s="48" t="str">
        <f t="shared" si="7"/>
        <v/>
      </c>
      <c r="BY35" s="5">
        <v>19</v>
      </c>
      <c r="BZ35" s="170"/>
      <c r="CA35" s="10"/>
      <c r="CB35" s="10"/>
      <c r="CC35" s="10"/>
      <c r="CD35" s="10"/>
      <c r="CE35" s="48" t="str">
        <f t="shared" si="8"/>
        <v/>
      </c>
      <c r="CG35" s="5">
        <v>19</v>
      </c>
      <c r="CH35" s="170"/>
      <c r="CI35" s="10"/>
      <c r="CJ35" s="10"/>
      <c r="CK35" s="10"/>
      <c r="CL35" s="10"/>
      <c r="CM35" s="48" t="str">
        <f t="shared" si="9"/>
        <v/>
      </c>
      <c r="CO35" s="5">
        <v>19</v>
      </c>
      <c r="CP35" s="170"/>
      <c r="CQ35" s="10"/>
      <c r="CR35" s="10"/>
      <c r="CS35" s="10"/>
      <c r="CT35" s="10"/>
      <c r="CU35" s="48" t="str">
        <f t="shared" si="17"/>
        <v/>
      </c>
      <c r="CW35" s="5">
        <v>19</v>
      </c>
      <c r="CX35" s="170"/>
      <c r="CY35" s="10"/>
      <c r="CZ35" s="10"/>
      <c r="DA35" s="10"/>
      <c r="DB35" s="10"/>
      <c r="DC35" s="48" t="str">
        <f t="shared" si="18"/>
        <v/>
      </c>
      <c r="DE35" s="5">
        <v>19</v>
      </c>
      <c r="DF35" s="170"/>
      <c r="DG35" s="10"/>
      <c r="DH35" s="10"/>
      <c r="DI35" s="10"/>
      <c r="DJ35" s="10"/>
      <c r="DK35" s="48" t="str">
        <f t="shared" si="12"/>
        <v/>
      </c>
      <c r="DM35" s="5">
        <v>19</v>
      </c>
      <c r="DN35" s="170"/>
      <c r="DO35" s="10"/>
      <c r="DP35" s="10"/>
      <c r="DQ35" s="10"/>
      <c r="DR35" s="10"/>
      <c r="DS35" s="48" t="str">
        <f t="shared" si="19"/>
        <v/>
      </c>
      <c r="DU35" s="5">
        <v>18</v>
      </c>
      <c r="DV35" s="170"/>
      <c r="DW35" s="10"/>
      <c r="DX35" s="10"/>
      <c r="DY35" s="10"/>
      <c r="DZ35" s="10"/>
      <c r="EA35" s="48" t="str">
        <f t="shared" si="14"/>
        <v/>
      </c>
      <c r="EC35" s="5">
        <v>18</v>
      </c>
      <c r="ED35" s="170"/>
      <c r="EE35" s="10"/>
      <c r="EF35" s="10"/>
      <c r="EG35" s="10"/>
      <c r="EH35" s="10"/>
      <c r="EI35" s="48" t="str">
        <f t="shared" si="15"/>
        <v/>
      </c>
      <c r="EK35" s="5">
        <v>18</v>
      </c>
      <c r="EL35" s="170"/>
      <c r="EM35" s="10"/>
      <c r="EN35" s="10"/>
      <c r="EO35" s="10"/>
      <c r="EP35" s="10"/>
      <c r="EQ35" s="48" t="str">
        <f t="shared" si="16"/>
        <v/>
      </c>
    </row>
    <row r="36" spans="1:147" x14ac:dyDescent="0.25">
      <c r="M36" s="5">
        <v>23</v>
      </c>
      <c r="N36" s="170"/>
      <c r="O36" s="10"/>
      <c r="P36" s="10"/>
      <c r="Q36" s="10"/>
      <c r="R36" s="10"/>
      <c r="S36" s="48" t="str">
        <f t="shared" si="0"/>
        <v/>
      </c>
      <c r="U36" s="5">
        <v>23</v>
      </c>
      <c r="V36" s="170"/>
      <c r="W36" s="10"/>
      <c r="X36" s="10"/>
      <c r="Y36" s="10"/>
      <c r="Z36" s="10"/>
      <c r="AA36" s="48" t="str">
        <f t="shared" si="1"/>
        <v/>
      </c>
      <c r="AC36" s="5">
        <v>23</v>
      </c>
      <c r="AD36" s="170"/>
      <c r="AE36" s="10"/>
      <c r="AF36" s="10"/>
      <c r="AG36" s="10"/>
      <c r="AH36" s="10"/>
      <c r="AI36" s="48" t="str">
        <f t="shared" si="2"/>
        <v/>
      </c>
      <c r="AK36" s="5">
        <v>23</v>
      </c>
      <c r="AL36" s="170"/>
      <c r="AM36" s="10"/>
      <c r="AN36" s="10"/>
      <c r="AO36" s="10"/>
      <c r="AP36" s="10"/>
      <c r="AQ36" s="48" t="str">
        <f t="shared" si="3"/>
        <v/>
      </c>
      <c r="AS36" s="5">
        <v>23</v>
      </c>
      <c r="AT36" s="170"/>
      <c r="AU36" s="10"/>
      <c r="AV36" s="10"/>
      <c r="AW36" s="10"/>
      <c r="AX36" s="10"/>
      <c r="AY36" s="48" t="str">
        <f t="shared" si="4"/>
        <v/>
      </c>
      <c r="BA36" s="5">
        <v>22</v>
      </c>
      <c r="BB36" s="170">
        <v>43287</v>
      </c>
      <c r="BC36" s="10" t="s">
        <v>98</v>
      </c>
      <c r="BD36" s="10" t="s">
        <v>65</v>
      </c>
      <c r="BE36" s="10">
        <v>75.528404887120303</v>
      </c>
      <c r="BF36" s="10">
        <v>76.67926490291353</v>
      </c>
      <c r="BG36" s="48">
        <f t="shared" si="5"/>
        <v>1.5122234213043359E-2</v>
      </c>
      <c r="BI36" s="5">
        <v>21</v>
      </c>
      <c r="BJ36" s="170"/>
      <c r="BK36" s="10"/>
      <c r="BL36" s="10"/>
      <c r="BM36" s="10"/>
      <c r="BN36" s="10"/>
      <c r="BO36" s="48" t="str">
        <f t="shared" si="6"/>
        <v/>
      </c>
      <c r="BQ36" s="5">
        <v>21</v>
      </c>
      <c r="BR36" s="170"/>
      <c r="BS36" s="10"/>
      <c r="BT36" s="10"/>
      <c r="BU36" s="10"/>
      <c r="BV36" s="10"/>
      <c r="BW36" s="48" t="str">
        <f t="shared" si="7"/>
        <v/>
      </c>
      <c r="BY36" s="5">
        <v>20</v>
      </c>
      <c r="BZ36" s="170"/>
      <c r="CA36" s="10"/>
      <c r="CB36" s="10"/>
      <c r="CC36" s="10"/>
      <c r="CD36" s="10"/>
      <c r="CE36" s="48" t="str">
        <f t="shared" si="8"/>
        <v/>
      </c>
      <c r="CG36" s="5">
        <v>20</v>
      </c>
      <c r="CH36" s="170"/>
      <c r="CI36" s="10"/>
      <c r="CJ36" s="10"/>
      <c r="CK36" s="10"/>
      <c r="CL36" s="10"/>
      <c r="CM36" s="48" t="str">
        <f t="shared" si="9"/>
        <v/>
      </c>
      <c r="CO36" s="5">
        <v>20</v>
      </c>
      <c r="CP36" s="170"/>
      <c r="CQ36" s="10"/>
      <c r="CR36" s="10"/>
      <c r="CS36" s="10"/>
      <c r="CT36" s="10"/>
      <c r="CU36" s="48" t="str">
        <f t="shared" si="17"/>
        <v/>
      </c>
      <c r="CW36" s="5">
        <v>20</v>
      </c>
      <c r="CX36" s="170"/>
      <c r="CY36" s="10"/>
      <c r="CZ36" s="10"/>
      <c r="DA36" s="10"/>
      <c r="DB36" s="10"/>
      <c r="DC36" s="48" t="str">
        <f t="shared" si="18"/>
        <v/>
      </c>
      <c r="DE36" s="5">
        <v>20</v>
      </c>
      <c r="DF36" s="170"/>
      <c r="DG36" s="10"/>
      <c r="DH36" s="10"/>
      <c r="DI36" s="10"/>
      <c r="DJ36" s="10"/>
      <c r="DK36" s="48" t="str">
        <f t="shared" si="12"/>
        <v/>
      </c>
      <c r="DM36" s="5">
        <v>20</v>
      </c>
      <c r="DN36" s="170"/>
      <c r="DO36" s="10"/>
      <c r="DP36" s="10"/>
      <c r="DQ36" s="10"/>
      <c r="DR36" s="10"/>
      <c r="DS36" s="48" t="str">
        <f t="shared" si="19"/>
        <v/>
      </c>
      <c r="DU36" s="5">
        <v>19</v>
      </c>
      <c r="DV36" s="170"/>
      <c r="DW36" s="10"/>
      <c r="DX36" s="10"/>
      <c r="DY36" s="10"/>
      <c r="DZ36" s="10"/>
      <c r="EA36" s="48" t="str">
        <f t="shared" si="14"/>
        <v/>
      </c>
      <c r="EC36" s="5">
        <v>19</v>
      </c>
      <c r="ED36" s="170"/>
      <c r="EE36" s="10"/>
      <c r="EF36" s="10"/>
      <c r="EG36" s="10"/>
      <c r="EH36" s="10"/>
      <c r="EI36" s="48" t="str">
        <f t="shared" si="15"/>
        <v/>
      </c>
      <c r="EK36" s="5">
        <v>19</v>
      </c>
      <c r="EL36" s="170"/>
      <c r="EM36" s="10"/>
      <c r="EN36" s="10"/>
      <c r="EO36" s="10"/>
      <c r="EP36" s="10"/>
      <c r="EQ36" s="48" t="str">
        <f t="shared" si="16"/>
        <v/>
      </c>
    </row>
    <row r="37" spans="1:147" x14ac:dyDescent="0.25">
      <c r="M37" s="5">
        <v>24</v>
      </c>
      <c r="N37" s="170"/>
      <c r="O37" s="10"/>
      <c r="P37" s="10"/>
      <c r="Q37" s="10"/>
      <c r="R37" s="10"/>
      <c r="S37" s="48" t="str">
        <f t="shared" si="0"/>
        <v/>
      </c>
      <c r="U37" s="5">
        <v>24</v>
      </c>
      <c r="V37" s="170"/>
      <c r="W37" s="10"/>
      <c r="X37" s="10"/>
      <c r="Y37" s="10"/>
      <c r="Z37" s="10"/>
      <c r="AA37" s="48" t="str">
        <f t="shared" si="1"/>
        <v/>
      </c>
      <c r="AC37" s="5">
        <v>24</v>
      </c>
      <c r="AD37" s="170"/>
      <c r="AE37" s="10"/>
      <c r="AF37" s="10"/>
      <c r="AG37" s="10"/>
      <c r="AH37" s="10"/>
      <c r="AI37" s="48" t="str">
        <f t="shared" si="2"/>
        <v/>
      </c>
      <c r="AK37" s="5">
        <v>24</v>
      </c>
      <c r="AL37" s="170"/>
      <c r="AM37" s="10"/>
      <c r="AN37" s="10"/>
      <c r="AO37" s="10"/>
      <c r="AP37" s="10"/>
      <c r="AQ37" s="48" t="str">
        <f t="shared" si="3"/>
        <v/>
      </c>
      <c r="AS37" s="5">
        <v>24</v>
      </c>
      <c r="AT37" s="170"/>
      <c r="AU37" s="10"/>
      <c r="AV37" s="10"/>
      <c r="AW37" s="10"/>
      <c r="AX37" s="10"/>
      <c r="AY37" s="48" t="str">
        <f t="shared" si="4"/>
        <v/>
      </c>
      <c r="BA37" s="5">
        <v>23</v>
      </c>
      <c r="BB37" s="170">
        <v>43291</v>
      </c>
      <c r="BC37" s="10" t="s">
        <v>99</v>
      </c>
      <c r="BD37" s="10" t="s">
        <v>65</v>
      </c>
      <c r="BE37" s="10">
        <v>52.433610622300463</v>
      </c>
      <c r="BF37" s="10">
        <v>72.27388165656798</v>
      </c>
      <c r="BG37" s="48">
        <f t="shared" si="5"/>
        <v>0.318188918271263</v>
      </c>
      <c r="BI37" s="5">
        <v>22</v>
      </c>
      <c r="BJ37" s="170"/>
      <c r="BK37" s="10"/>
      <c r="BL37" s="10"/>
      <c r="BM37" s="10"/>
      <c r="BN37" s="10"/>
      <c r="BO37" s="48" t="str">
        <f t="shared" si="6"/>
        <v/>
      </c>
      <c r="BQ37" s="5">
        <v>22</v>
      </c>
      <c r="BR37" s="170"/>
      <c r="BS37" s="10"/>
      <c r="BT37" s="10"/>
      <c r="BU37" s="10"/>
      <c r="BV37" s="10"/>
      <c r="BW37" s="48" t="str">
        <f t="shared" si="7"/>
        <v/>
      </c>
      <c r="BY37" s="5">
        <v>21</v>
      </c>
      <c r="BZ37" s="170"/>
      <c r="CA37" s="10"/>
      <c r="CB37" s="10"/>
      <c r="CC37" s="10"/>
      <c r="CD37" s="10"/>
      <c r="CE37" s="48" t="str">
        <f t="shared" si="8"/>
        <v/>
      </c>
      <c r="CG37" s="5">
        <v>21</v>
      </c>
      <c r="CH37" s="170"/>
      <c r="CI37" s="10"/>
      <c r="CJ37" s="10"/>
      <c r="CK37" s="10"/>
      <c r="CL37" s="10"/>
      <c r="CM37" s="48" t="str">
        <f t="shared" si="9"/>
        <v/>
      </c>
      <c r="CO37" s="5">
        <v>21</v>
      </c>
      <c r="CP37" s="170"/>
      <c r="CQ37" s="10"/>
      <c r="CR37" s="10"/>
      <c r="CS37" s="10"/>
      <c r="CT37" s="10"/>
      <c r="CU37" s="48" t="str">
        <f t="shared" si="17"/>
        <v/>
      </c>
      <c r="CW37" s="5">
        <v>21</v>
      </c>
      <c r="CX37" s="170"/>
      <c r="CY37" s="10"/>
      <c r="CZ37" s="10"/>
      <c r="DA37" s="10"/>
      <c r="DB37" s="10"/>
      <c r="DC37" s="48" t="str">
        <f t="shared" si="18"/>
        <v/>
      </c>
      <c r="DE37" s="5">
        <v>21</v>
      </c>
      <c r="DF37" s="170"/>
      <c r="DG37" s="10"/>
      <c r="DH37" s="10"/>
      <c r="DI37" s="10"/>
      <c r="DJ37" s="10"/>
      <c r="DK37" s="48" t="str">
        <f t="shared" si="12"/>
        <v/>
      </c>
      <c r="DM37" s="5">
        <v>21</v>
      </c>
      <c r="DN37" s="170"/>
      <c r="DO37" s="10"/>
      <c r="DP37" s="10"/>
      <c r="DQ37" s="10"/>
      <c r="DR37" s="10"/>
      <c r="DS37" s="48" t="str">
        <f t="shared" si="19"/>
        <v/>
      </c>
      <c r="DU37" s="5">
        <v>20</v>
      </c>
      <c r="DV37" s="170"/>
      <c r="DW37" s="10"/>
      <c r="DX37" s="10"/>
      <c r="DY37" s="10"/>
      <c r="DZ37" s="10"/>
      <c r="EA37" s="48" t="str">
        <f t="shared" si="14"/>
        <v/>
      </c>
      <c r="EC37" s="5">
        <v>20</v>
      </c>
      <c r="ED37" s="170"/>
      <c r="EE37" s="10"/>
      <c r="EF37" s="10"/>
      <c r="EG37" s="10"/>
      <c r="EH37" s="10"/>
      <c r="EI37" s="48" t="str">
        <f t="shared" si="15"/>
        <v/>
      </c>
      <c r="EK37" s="5">
        <v>20</v>
      </c>
      <c r="EL37" s="170"/>
      <c r="EM37" s="10"/>
      <c r="EN37" s="10"/>
      <c r="EO37" s="10"/>
      <c r="EP37" s="10"/>
      <c r="EQ37" s="48" t="str">
        <f t="shared" si="16"/>
        <v/>
      </c>
    </row>
    <row r="38" spans="1:147" x14ac:dyDescent="0.25">
      <c r="H38" s="67"/>
      <c r="I38" s="67"/>
      <c r="M38" s="5">
        <v>25</v>
      </c>
      <c r="N38" s="170"/>
      <c r="O38" s="10"/>
      <c r="P38" s="10"/>
      <c r="Q38" s="10"/>
      <c r="R38" s="10"/>
      <c r="S38" s="48" t="str">
        <f t="shared" si="0"/>
        <v/>
      </c>
      <c r="U38" s="5">
        <v>25</v>
      </c>
      <c r="V38" s="170"/>
      <c r="W38" s="10"/>
      <c r="X38" s="10"/>
      <c r="Y38" s="10"/>
      <c r="Z38" s="10"/>
      <c r="AA38" s="48" t="str">
        <f t="shared" si="1"/>
        <v/>
      </c>
      <c r="AC38" s="5">
        <v>25</v>
      </c>
      <c r="AD38" s="170"/>
      <c r="AE38" s="10"/>
      <c r="AF38" s="10"/>
      <c r="AG38" s="10"/>
      <c r="AH38" s="10"/>
      <c r="AI38" s="48" t="str">
        <f t="shared" si="2"/>
        <v/>
      </c>
      <c r="AK38" s="5">
        <v>25</v>
      </c>
      <c r="AL38" s="170"/>
      <c r="AM38" s="10"/>
      <c r="AN38" s="10"/>
      <c r="AO38" s="10"/>
      <c r="AP38" s="10"/>
      <c r="AQ38" s="48" t="str">
        <f t="shared" si="3"/>
        <v/>
      </c>
      <c r="AS38" s="5">
        <v>25</v>
      </c>
      <c r="AT38" s="170"/>
      <c r="AU38" s="10"/>
      <c r="AV38" s="10"/>
      <c r="AW38" s="10"/>
      <c r="AX38" s="10"/>
      <c r="AY38" s="48" t="str">
        <f t="shared" si="4"/>
        <v/>
      </c>
      <c r="BA38" s="5">
        <v>24</v>
      </c>
      <c r="BB38" s="170">
        <v>43287</v>
      </c>
      <c r="BC38" s="10" t="s">
        <v>96</v>
      </c>
      <c r="BD38" s="10" t="s">
        <v>65</v>
      </c>
      <c r="BE38" s="10">
        <v>74.196580341965898</v>
      </c>
      <c r="BF38" s="10">
        <v>75.413933770596671</v>
      </c>
      <c r="BG38" s="48">
        <f t="shared" si="5"/>
        <v>1.6273634722154245E-2</v>
      </c>
      <c r="BI38" s="5">
        <v>23</v>
      </c>
      <c r="BJ38" s="170"/>
      <c r="BK38" s="10"/>
      <c r="BL38" s="10"/>
      <c r="BM38" s="10"/>
      <c r="BN38" s="10"/>
      <c r="BO38" s="48" t="str">
        <f t="shared" si="6"/>
        <v/>
      </c>
      <c r="BQ38" s="5">
        <v>23</v>
      </c>
      <c r="BR38" s="170"/>
      <c r="BS38" s="10"/>
      <c r="BT38" s="10"/>
      <c r="BU38" s="10"/>
      <c r="BV38" s="10"/>
      <c r="BW38" s="48" t="str">
        <f t="shared" si="7"/>
        <v/>
      </c>
      <c r="BY38" s="5">
        <v>22</v>
      </c>
      <c r="BZ38" s="170"/>
      <c r="CA38" s="10"/>
      <c r="CB38" s="10"/>
      <c r="CC38" s="10"/>
      <c r="CD38" s="10"/>
      <c r="CE38" s="48" t="str">
        <f t="shared" si="8"/>
        <v/>
      </c>
      <c r="CG38" s="5">
        <v>22</v>
      </c>
      <c r="CH38" s="170"/>
      <c r="CI38" s="10"/>
      <c r="CJ38" s="10"/>
      <c r="CK38" s="10"/>
      <c r="CL38" s="10"/>
      <c r="CM38" s="48" t="str">
        <f t="shared" si="9"/>
        <v/>
      </c>
      <c r="CO38" s="5">
        <v>22</v>
      </c>
      <c r="CP38" s="170"/>
      <c r="CQ38" s="10"/>
      <c r="CR38" s="10"/>
      <c r="CS38" s="10"/>
      <c r="CT38" s="10"/>
      <c r="CU38" s="48" t="str">
        <f t="shared" si="17"/>
        <v/>
      </c>
      <c r="CW38" s="5">
        <v>22</v>
      </c>
      <c r="CX38" s="170"/>
      <c r="CY38" s="10"/>
      <c r="CZ38" s="10"/>
      <c r="DA38" s="10"/>
      <c r="DB38" s="10"/>
      <c r="DC38" s="48" t="str">
        <f t="shared" si="18"/>
        <v/>
      </c>
      <c r="DE38" s="5">
        <v>22</v>
      </c>
      <c r="DF38" s="170"/>
      <c r="DG38" s="10"/>
      <c r="DH38" s="10"/>
      <c r="DI38" s="10"/>
      <c r="DJ38" s="10"/>
      <c r="DK38" s="48" t="str">
        <f t="shared" si="12"/>
        <v/>
      </c>
      <c r="DM38" s="5">
        <v>22</v>
      </c>
      <c r="DN38" s="170"/>
      <c r="DO38" s="10"/>
      <c r="DP38" s="10"/>
      <c r="DQ38" s="10"/>
      <c r="DR38" s="10"/>
      <c r="DS38" s="48" t="str">
        <f t="shared" si="19"/>
        <v/>
      </c>
      <c r="DU38" s="5">
        <v>21</v>
      </c>
      <c r="DV38" s="170"/>
      <c r="DW38" s="10"/>
      <c r="DX38" s="10"/>
      <c r="DY38" s="10"/>
      <c r="DZ38" s="10"/>
      <c r="EA38" s="48" t="str">
        <f t="shared" si="14"/>
        <v/>
      </c>
      <c r="EC38" s="5">
        <v>21</v>
      </c>
      <c r="ED38" s="170"/>
      <c r="EE38" s="10"/>
      <c r="EF38" s="10"/>
      <c r="EG38" s="10"/>
      <c r="EH38" s="10"/>
      <c r="EI38" s="48" t="str">
        <f t="shared" si="15"/>
        <v/>
      </c>
      <c r="EK38" s="5">
        <v>21</v>
      </c>
      <c r="EL38" s="170"/>
      <c r="EM38" s="10"/>
      <c r="EN38" s="10"/>
      <c r="EO38" s="10"/>
      <c r="EP38" s="10"/>
      <c r="EQ38" s="48" t="str">
        <f t="shared" si="16"/>
        <v/>
      </c>
    </row>
    <row r="39" spans="1:147" ht="18.75" x14ac:dyDescent="0.3">
      <c r="A39" s="236" t="s">
        <v>144</v>
      </c>
      <c r="B39" s="236"/>
      <c r="C39" s="236"/>
      <c r="D39" s="236"/>
      <c r="E39" s="236"/>
      <c r="F39" s="236"/>
      <c r="G39" s="236"/>
      <c r="H39" s="68"/>
      <c r="I39" s="68"/>
      <c r="M39" s="5">
        <v>26</v>
      </c>
      <c r="N39" s="170"/>
      <c r="O39" s="10"/>
      <c r="P39" s="10"/>
      <c r="Q39" s="10"/>
      <c r="R39" s="10"/>
      <c r="S39" s="48" t="str">
        <f t="shared" si="0"/>
        <v/>
      </c>
      <c r="U39" s="5">
        <v>26</v>
      </c>
      <c r="V39" s="170"/>
      <c r="W39" s="10"/>
      <c r="X39" s="10"/>
      <c r="Y39" s="10"/>
      <c r="Z39" s="10"/>
      <c r="AA39" s="48" t="str">
        <f t="shared" si="1"/>
        <v/>
      </c>
      <c r="AC39" s="5">
        <v>26</v>
      </c>
      <c r="AD39" s="170"/>
      <c r="AE39" s="10"/>
      <c r="AF39" s="10"/>
      <c r="AG39" s="10"/>
      <c r="AH39" s="10"/>
      <c r="AI39" s="48" t="str">
        <f t="shared" si="2"/>
        <v/>
      </c>
      <c r="AK39" s="5">
        <v>26</v>
      </c>
      <c r="AL39" s="170"/>
      <c r="AM39" s="10"/>
      <c r="AN39" s="10"/>
      <c r="AO39" s="10"/>
      <c r="AP39" s="10"/>
      <c r="AQ39" s="48" t="str">
        <f t="shared" si="3"/>
        <v/>
      </c>
      <c r="AS39" s="5">
        <v>26</v>
      </c>
      <c r="AT39" s="170"/>
      <c r="AU39" s="10"/>
      <c r="AV39" s="10"/>
      <c r="AW39" s="10"/>
      <c r="AX39" s="10"/>
      <c r="AY39" s="48" t="str">
        <f t="shared" si="4"/>
        <v/>
      </c>
      <c r="BA39" s="5">
        <v>25</v>
      </c>
      <c r="BB39" s="170">
        <v>43287</v>
      </c>
      <c r="BC39" s="10" t="s">
        <v>97</v>
      </c>
      <c r="BD39" s="10" t="s">
        <v>65</v>
      </c>
      <c r="BE39" s="10">
        <v>74.433022679092744</v>
      </c>
      <c r="BF39" s="10">
        <v>76.087825947848231</v>
      </c>
      <c r="BG39" s="48">
        <f t="shared" si="5"/>
        <v>2.1987695177786842E-2</v>
      </c>
      <c r="BI39" s="5">
        <v>24</v>
      </c>
      <c r="BJ39" s="170"/>
      <c r="BK39" s="10"/>
      <c r="BL39" s="10"/>
      <c r="BM39" s="10"/>
      <c r="BN39" s="10"/>
      <c r="BO39" s="48" t="str">
        <f t="shared" si="6"/>
        <v/>
      </c>
      <c r="BQ39" s="5">
        <v>24</v>
      </c>
      <c r="BR39" s="170"/>
      <c r="BS39" s="10"/>
      <c r="BT39" s="10"/>
      <c r="BU39" s="10"/>
      <c r="BV39" s="10"/>
      <c r="BW39" s="48" t="str">
        <f t="shared" si="7"/>
        <v/>
      </c>
      <c r="BY39" s="5">
        <v>23</v>
      </c>
      <c r="BZ39" s="170"/>
      <c r="CA39" s="10"/>
      <c r="CB39" s="10"/>
      <c r="CC39" s="10"/>
      <c r="CD39" s="10"/>
      <c r="CE39" s="48" t="str">
        <f t="shared" si="8"/>
        <v/>
      </c>
      <c r="CG39" s="5">
        <v>23</v>
      </c>
      <c r="CH39" s="170"/>
      <c r="CI39" s="10"/>
      <c r="CJ39" s="10"/>
      <c r="CK39" s="10"/>
      <c r="CL39" s="10"/>
      <c r="CM39" s="48" t="str">
        <f t="shared" si="9"/>
        <v/>
      </c>
      <c r="CO39" s="5">
        <v>23</v>
      </c>
      <c r="CP39" s="170"/>
      <c r="CQ39" s="10"/>
      <c r="CR39" s="10"/>
      <c r="CS39" s="10"/>
      <c r="CT39" s="10"/>
      <c r="CU39" s="48" t="str">
        <f t="shared" si="17"/>
        <v/>
      </c>
      <c r="CW39" s="5">
        <v>23</v>
      </c>
      <c r="CX39" s="170"/>
      <c r="CY39" s="10"/>
      <c r="CZ39" s="10"/>
      <c r="DA39" s="10"/>
      <c r="DB39" s="10"/>
      <c r="DC39" s="48" t="str">
        <f t="shared" si="18"/>
        <v/>
      </c>
      <c r="DE39" s="5">
        <v>23</v>
      </c>
      <c r="DF39" s="170"/>
      <c r="DG39" s="10"/>
      <c r="DH39" s="10"/>
      <c r="DI39" s="10"/>
      <c r="DJ39" s="10"/>
      <c r="DK39" s="48" t="str">
        <f t="shared" si="12"/>
        <v/>
      </c>
      <c r="DM39" s="5">
        <v>23</v>
      </c>
      <c r="DN39" s="170"/>
      <c r="DO39" s="10"/>
      <c r="DP39" s="10"/>
      <c r="DQ39" s="10"/>
      <c r="DR39" s="10"/>
      <c r="DS39" s="48" t="str">
        <f t="shared" si="19"/>
        <v/>
      </c>
      <c r="DU39" s="5">
        <v>22</v>
      </c>
      <c r="DV39" s="170"/>
      <c r="DW39" s="10"/>
      <c r="DX39" s="10"/>
      <c r="DY39" s="10"/>
      <c r="DZ39" s="10"/>
      <c r="EA39" s="48" t="str">
        <f t="shared" si="14"/>
        <v/>
      </c>
      <c r="EC39" s="5">
        <v>22</v>
      </c>
      <c r="ED39" s="170"/>
      <c r="EE39" s="10"/>
      <c r="EF39" s="10"/>
      <c r="EG39" s="10"/>
      <c r="EH39" s="10"/>
      <c r="EI39" s="48" t="str">
        <f t="shared" si="15"/>
        <v/>
      </c>
      <c r="EK39" s="5">
        <v>22</v>
      </c>
      <c r="EL39" s="170"/>
      <c r="EM39" s="10"/>
      <c r="EN39" s="10"/>
      <c r="EO39" s="10"/>
      <c r="EP39" s="10"/>
      <c r="EQ39" s="48" t="str">
        <f t="shared" si="16"/>
        <v/>
      </c>
    </row>
    <row r="40" spans="1:147" x14ac:dyDescent="0.25">
      <c r="A40" t="s">
        <v>143</v>
      </c>
      <c r="B40" t="s">
        <v>212</v>
      </c>
      <c r="C40" s="63" t="s">
        <v>139</v>
      </c>
      <c r="D40" s="63" t="s">
        <v>137</v>
      </c>
      <c r="E40" s="63" t="s">
        <v>53</v>
      </c>
      <c r="F40" s="63" t="s">
        <v>136</v>
      </c>
      <c r="G40" s="63" t="s">
        <v>138</v>
      </c>
      <c r="H40" s="68"/>
      <c r="I40" s="68"/>
      <c r="M40" s="5">
        <v>27</v>
      </c>
      <c r="N40" s="170"/>
      <c r="O40" s="10"/>
      <c r="P40" s="10"/>
      <c r="Q40" s="10"/>
      <c r="R40" s="10"/>
      <c r="S40" s="48" t="str">
        <f t="shared" si="0"/>
        <v/>
      </c>
      <c r="U40" s="5">
        <v>27</v>
      </c>
      <c r="V40" s="170"/>
      <c r="W40" s="10"/>
      <c r="X40" s="10"/>
      <c r="Y40" s="10"/>
      <c r="Z40" s="10"/>
      <c r="AA40" s="48" t="str">
        <f t="shared" si="1"/>
        <v/>
      </c>
      <c r="AC40" s="5">
        <v>27</v>
      </c>
      <c r="AD40" s="170"/>
      <c r="AE40" s="10"/>
      <c r="AF40" s="10"/>
      <c r="AG40" s="10"/>
      <c r="AH40" s="10"/>
      <c r="AI40" s="48" t="str">
        <f t="shared" si="2"/>
        <v/>
      </c>
      <c r="AK40" s="5">
        <v>27</v>
      </c>
      <c r="AL40" s="170"/>
      <c r="AM40" s="10"/>
      <c r="AN40" s="10"/>
      <c r="AO40" s="10"/>
      <c r="AP40" s="10"/>
      <c r="AQ40" s="48" t="str">
        <f t="shared" si="3"/>
        <v/>
      </c>
      <c r="AS40" s="5">
        <v>27</v>
      </c>
      <c r="AT40" s="170"/>
      <c r="AU40" s="10"/>
      <c r="AV40" s="10"/>
      <c r="AW40" s="10"/>
      <c r="AX40" s="10"/>
      <c r="AY40" s="48" t="str">
        <f t="shared" si="4"/>
        <v/>
      </c>
      <c r="BA40" s="5">
        <v>26</v>
      </c>
      <c r="BB40" s="170">
        <v>43287</v>
      </c>
      <c r="BC40" s="10" t="s">
        <v>98</v>
      </c>
      <c r="BD40" s="10" t="s">
        <v>65</v>
      </c>
      <c r="BE40" s="10">
        <v>75.528404887120303</v>
      </c>
      <c r="BF40" s="10">
        <v>76.67926490291353</v>
      </c>
      <c r="BG40" s="48">
        <f t="shared" si="5"/>
        <v>1.5122234213043359E-2</v>
      </c>
      <c r="BI40" s="5">
        <v>25</v>
      </c>
      <c r="BJ40" s="170"/>
      <c r="BK40" s="10"/>
      <c r="BL40" s="10"/>
      <c r="BM40" s="10"/>
      <c r="BN40" s="10"/>
      <c r="BO40" s="48" t="str">
        <f t="shared" si="6"/>
        <v/>
      </c>
      <c r="BQ40" s="5">
        <v>25</v>
      </c>
      <c r="BR40" s="170"/>
      <c r="BS40" s="10"/>
      <c r="BT40" s="10"/>
      <c r="BU40" s="10"/>
      <c r="BV40" s="10"/>
      <c r="BW40" s="48" t="str">
        <f t="shared" si="7"/>
        <v/>
      </c>
      <c r="BY40" s="5">
        <v>24</v>
      </c>
      <c r="BZ40" s="170"/>
      <c r="CA40" s="10"/>
      <c r="CB40" s="10"/>
      <c r="CC40" s="10"/>
      <c r="CD40" s="10"/>
      <c r="CE40" s="48" t="str">
        <f t="shared" si="8"/>
        <v/>
      </c>
      <c r="CG40" s="5">
        <v>24</v>
      </c>
      <c r="CH40" s="170"/>
      <c r="CI40" s="10"/>
      <c r="CJ40" s="10"/>
      <c r="CK40" s="10"/>
      <c r="CL40" s="10"/>
      <c r="CM40" s="48" t="str">
        <f t="shared" si="9"/>
        <v/>
      </c>
      <c r="CO40" s="5">
        <v>24</v>
      </c>
      <c r="CP40" s="170"/>
      <c r="CQ40" s="10"/>
      <c r="CR40" s="10"/>
      <c r="CS40" s="10"/>
      <c r="CT40" s="10"/>
      <c r="CU40" s="48" t="str">
        <f t="shared" si="17"/>
        <v/>
      </c>
      <c r="CW40" s="5">
        <v>24</v>
      </c>
      <c r="CX40" s="170"/>
      <c r="CY40" s="10"/>
      <c r="CZ40" s="10"/>
      <c r="DA40" s="10"/>
      <c r="DB40" s="10"/>
      <c r="DC40" s="48" t="str">
        <f t="shared" si="18"/>
        <v/>
      </c>
      <c r="DE40" s="5">
        <v>24</v>
      </c>
      <c r="DF40" s="170"/>
      <c r="DG40" s="10"/>
      <c r="DH40" s="10"/>
      <c r="DI40" s="10"/>
      <c r="DJ40" s="10"/>
      <c r="DK40" s="48" t="str">
        <f t="shared" si="12"/>
        <v/>
      </c>
      <c r="DM40" s="5">
        <v>24</v>
      </c>
      <c r="DN40" s="170"/>
      <c r="DO40" s="10"/>
      <c r="DP40" s="10"/>
      <c r="DQ40" s="10"/>
      <c r="DR40" s="10"/>
      <c r="DS40" s="48" t="str">
        <f t="shared" si="19"/>
        <v/>
      </c>
      <c r="DU40" s="5">
        <v>23</v>
      </c>
      <c r="DV40" s="170"/>
      <c r="DW40" s="10"/>
      <c r="DX40" s="10"/>
      <c r="DY40" s="10"/>
      <c r="DZ40" s="10"/>
      <c r="EA40" s="48" t="str">
        <f t="shared" si="14"/>
        <v/>
      </c>
      <c r="EC40" s="5">
        <v>23</v>
      </c>
      <c r="ED40" s="170"/>
      <c r="EE40" s="10"/>
      <c r="EF40" s="10"/>
      <c r="EG40" s="10"/>
      <c r="EH40" s="10"/>
      <c r="EI40" s="48" t="str">
        <f t="shared" si="15"/>
        <v/>
      </c>
      <c r="EK40" s="5">
        <v>23</v>
      </c>
      <c r="EL40" s="170"/>
      <c r="EM40" s="10"/>
      <c r="EN40" s="10"/>
      <c r="EO40" s="10"/>
      <c r="EP40" s="10"/>
      <c r="EQ40" s="48" t="str">
        <f t="shared" si="16"/>
        <v/>
      </c>
    </row>
    <row r="41" spans="1:147" x14ac:dyDescent="0.25">
      <c r="A41" s="64"/>
      <c r="B41" s="161"/>
      <c r="C41" s="126"/>
      <c r="D41" s="126"/>
      <c r="E41" s="126"/>
      <c r="F41" s="126"/>
      <c r="G41" s="126"/>
      <c r="H41" s="68"/>
      <c r="I41" s="68"/>
      <c r="M41" s="5">
        <v>28</v>
      </c>
      <c r="N41" s="170"/>
      <c r="O41" s="10"/>
      <c r="P41" s="10"/>
      <c r="Q41" s="10"/>
      <c r="R41" s="10"/>
      <c r="S41" s="48" t="str">
        <f t="shared" si="0"/>
        <v/>
      </c>
      <c r="U41" s="5">
        <v>28</v>
      </c>
      <c r="V41" s="170"/>
      <c r="W41" s="10"/>
      <c r="X41" s="10"/>
      <c r="Y41" s="10"/>
      <c r="Z41" s="10"/>
      <c r="AA41" s="48" t="str">
        <f t="shared" si="1"/>
        <v/>
      </c>
      <c r="AC41" s="5">
        <v>28</v>
      </c>
      <c r="AD41" s="170"/>
      <c r="AE41" s="10"/>
      <c r="AF41" s="10"/>
      <c r="AG41" s="10"/>
      <c r="AH41" s="10"/>
      <c r="AI41" s="48" t="str">
        <f t="shared" si="2"/>
        <v/>
      </c>
      <c r="AK41" s="5">
        <v>28</v>
      </c>
      <c r="AL41" s="170"/>
      <c r="AM41" s="10"/>
      <c r="AN41" s="10"/>
      <c r="AO41" s="10"/>
      <c r="AP41" s="10"/>
      <c r="AQ41" s="48" t="str">
        <f t="shared" si="3"/>
        <v/>
      </c>
      <c r="AS41" s="5">
        <v>28</v>
      </c>
      <c r="AT41" s="170"/>
      <c r="AU41" s="10"/>
      <c r="AV41" s="10"/>
      <c r="AW41" s="10"/>
      <c r="AX41" s="10"/>
      <c r="AY41" s="48" t="str">
        <f t="shared" si="4"/>
        <v/>
      </c>
      <c r="BA41" s="5">
        <v>27</v>
      </c>
      <c r="BB41" s="170">
        <v>43297</v>
      </c>
      <c r="BC41" s="10" t="s">
        <v>99</v>
      </c>
      <c r="BD41" s="10" t="s">
        <v>65</v>
      </c>
      <c r="BE41" s="10">
        <v>74.206579342065808</v>
      </c>
      <c r="BF41" s="10">
        <v>73.99799999999999</v>
      </c>
      <c r="BG41" s="48">
        <f t="shared" si="5"/>
        <v>2.8147489502925956E-3</v>
      </c>
      <c r="BI41" s="5">
        <v>26</v>
      </c>
      <c r="BJ41" s="170"/>
      <c r="BK41" s="10"/>
      <c r="BL41" s="10"/>
      <c r="BM41" s="10"/>
      <c r="BN41" s="10"/>
      <c r="BO41" s="48" t="str">
        <f t="shared" si="6"/>
        <v/>
      </c>
      <c r="BQ41" s="5">
        <v>26</v>
      </c>
      <c r="BR41" s="170"/>
      <c r="BS41" s="10"/>
      <c r="BT41" s="10"/>
      <c r="BU41" s="10"/>
      <c r="BV41" s="10"/>
      <c r="BW41" s="48" t="str">
        <f t="shared" si="7"/>
        <v/>
      </c>
      <c r="BY41" s="5">
        <v>25</v>
      </c>
      <c r="BZ41" s="170"/>
      <c r="CA41" s="10"/>
      <c r="CB41" s="10"/>
      <c r="CC41" s="10"/>
      <c r="CD41" s="10"/>
      <c r="CE41" s="48" t="str">
        <f t="shared" si="8"/>
        <v/>
      </c>
      <c r="CG41" s="5">
        <v>25</v>
      </c>
      <c r="CH41" s="170"/>
      <c r="CI41" s="10"/>
      <c r="CJ41" s="10"/>
      <c r="CK41" s="10"/>
      <c r="CL41" s="10"/>
      <c r="CM41" s="48" t="str">
        <f t="shared" si="9"/>
        <v/>
      </c>
      <c r="CO41" s="5">
        <v>25</v>
      </c>
      <c r="CP41" s="170"/>
      <c r="CQ41" s="10"/>
      <c r="CR41" s="10"/>
      <c r="CS41" s="10"/>
      <c r="CT41" s="10"/>
      <c r="CU41" s="48" t="str">
        <f t="shared" si="17"/>
        <v/>
      </c>
      <c r="CW41" s="5">
        <v>25</v>
      </c>
      <c r="CX41" s="170"/>
      <c r="CY41" s="10"/>
      <c r="CZ41" s="10"/>
      <c r="DA41" s="10"/>
      <c r="DB41" s="10"/>
      <c r="DC41" s="48" t="str">
        <f t="shared" si="18"/>
        <v/>
      </c>
      <c r="DE41" s="5">
        <v>25</v>
      </c>
      <c r="DF41" s="170"/>
      <c r="DG41" s="10"/>
      <c r="DH41" s="10"/>
      <c r="DI41" s="10"/>
      <c r="DJ41" s="10"/>
      <c r="DK41" s="48" t="str">
        <f t="shared" si="12"/>
        <v/>
      </c>
      <c r="DM41" s="5">
        <v>25</v>
      </c>
      <c r="DN41" s="170"/>
      <c r="DO41" s="10"/>
      <c r="DP41" s="10"/>
      <c r="DQ41" s="10"/>
      <c r="DR41" s="10"/>
      <c r="DS41" s="48" t="str">
        <f t="shared" si="19"/>
        <v/>
      </c>
      <c r="DU41" s="5">
        <v>24</v>
      </c>
      <c r="DV41" s="170"/>
      <c r="DW41" s="10"/>
      <c r="DX41" s="10"/>
      <c r="DY41" s="10"/>
      <c r="DZ41" s="10"/>
      <c r="EA41" s="48" t="str">
        <f t="shared" si="14"/>
        <v/>
      </c>
      <c r="EC41" s="5">
        <v>24</v>
      </c>
      <c r="ED41" s="170"/>
      <c r="EE41" s="10"/>
      <c r="EF41" s="10"/>
      <c r="EG41" s="10"/>
      <c r="EH41" s="10"/>
      <c r="EI41" s="48" t="str">
        <f t="shared" si="15"/>
        <v/>
      </c>
      <c r="EK41" s="5">
        <v>24</v>
      </c>
      <c r="EL41" s="170"/>
      <c r="EM41" s="10"/>
      <c r="EN41" s="10"/>
      <c r="EO41" s="10"/>
      <c r="EP41" s="10"/>
      <c r="EQ41" s="48" t="str">
        <f t="shared" si="16"/>
        <v/>
      </c>
    </row>
    <row r="42" spans="1:147" ht="15.75" thickBot="1" x14ac:dyDescent="0.3">
      <c r="A42" s="64"/>
      <c r="B42" s="161"/>
      <c r="C42" s="126"/>
      <c r="D42" s="126"/>
      <c r="E42" s="126"/>
      <c r="F42" s="126"/>
      <c r="G42" s="126"/>
      <c r="H42" s="68"/>
      <c r="I42" s="68"/>
      <c r="M42" s="8">
        <v>30</v>
      </c>
      <c r="N42" s="171"/>
      <c r="O42" s="11"/>
      <c r="P42" s="11"/>
      <c r="Q42" s="11"/>
      <c r="R42" s="11"/>
      <c r="S42" s="49" t="str">
        <f t="shared" si="0"/>
        <v/>
      </c>
      <c r="U42" s="8">
        <v>30</v>
      </c>
      <c r="V42" s="171"/>
      <c r="W42" s="11"/>
      <c r="X42" s="11"/>
      <c r="Y42" s="11"/>
      <c r="Z42" s="11"/>
      <c r="AA42" s="49" t="str">
        <f t="shared" si="1"/>
        <v/>
      </c>
      <c r="AC42" s="8">
        <v>30</v>
      </c>
      <c r="AD42" s="171"/>
      <c r="AE42" s="11"/>
      <c r="AF42" s="11"/>
      <c r="AG42" s="11"/>
      <c r="AH42" s="11"/>
      <c r="AI42" s="49" t="str">
        <f t="shared" si="2"/>
        <v/>
      </c>
      <c r="AK42" s="8">
        <v>30</v>
      </c>
      <c r="AL42" s="171"/>
      <c r="AM42" s="11"/>
      <c r="AN42" s="11"/>
      <c r="AO42" s="11"/>
      <c r="AP42" s="11"/>
      <c r="AQ42" s="49" t="str">
        <f t="shared" si="3"/>
        <v/>
      </c>
      <c r="AS42" s="8">
        <v>30</v>
      </c>
      <c r="AT42" s="171"/>
      <c r="AU42" s="11"/>
      <c r="AV42" s="11"/>
      <c r="AW42" s="11"/>
      <c r="AX42" s="11"/>
      <c r="AY42" s="49" t="str">
        <f t="shared" si="4"/>
        <v/>
      </c>
      <c r="BA42" s="5">
        <v>29</v>
      </c>
      <c r="BB42" s="170">
        <v>43298</v>
      </c>
      <c r="BC42" s="10" t="s">
        <v>100</v>
      </c>
      <c r="BD42" s="10" t="s">
        <v>65</v>
      </c>
      <c r="BE42" s="10">
        <v>75.244475552444683</v>
      </c>
      <c r="BF42" s="10">
        <v>76.417301577779156</v>
      </c>
      <c r="BG42" s="48">
        <f t="shared" si="5"/>
        <v>1.5466336311322925E-2</v>
      </c>
      <c r="BI42" s="5">
        <v>28</v>
      </c>
      <c r="BJ42" s="170"/>
      <c r="BK42" s="10"/>
      <c r="BL42" s="10"/>
      <c r="BM42" s="10"/>
      <c r="BN42" s="10"/>
      <c r="BO42" s="48" t="str">
        <f t="shared" si="6"/>
        <v/>
      </c>
      <c r="BQ42" s="5">
        <v>28</v>
      </c>
      <c r="BR42" s="170"/>
      <c r="BS42" s="10"/>
      <c r="BT42" s="10"/>
      <c r="BU42" s="10"/>
      <c r="BV42" s="10"/>
      <c r="BW42" s="48" t="str">
        <f t="shared" si="7"/>
        <v/>
      </c>
      <c r="BY42" s="5">
        <v>27</v>
      </c>
      <c r="BZ42" s="170"/>
      <c r="CA42" s="10"/>
      <c r="CB42" s="10"/>
      <c r="CC42" s="10"/>
      <c r="CD42" s="10"/>
      <c r="CE42" s="48" t="str">
        <f t="shared" si="8"/>
        <v/>
      </c>
      <c r="CG42" s="5">
        <v>27</v>
      </c>
      <c r="CH42" s="170"/>
      <c r="CI42" s="10"/>
      <c r="CJ42" s="10"/>
      <c r="CK42" s="10"/>
      <c r="CL42" s="10"/>
      <c r="CM42" s="48" t="str">
        <f t="shared" si="9"/>
        <v/>
      </c>
      <c r="CO42" s="5">
        <v>27</v>
      </c>
      <c r="CP42" s="170"/>
      <c r="CQ42" s="10"/>
      <c r="CR42" s="10"/>
      <c r="CS42" s="10"/>
      <c r="CT42" s="10"/>
      <c r="CU42" s="48" t="str">
        <f t="shared" si="17"/>
        <v/>
      </c>
      <c r="CW42" s="5">
        <v>27</v>
      </c>
      <c r="CX42" s="170"/>
      <c r="CY42" s="10"/>
      <c r="CZ42" s="10"/>
      <c r="DA42" s="10"/>
      <c r="DB42" s="10"/>
      <c r="DC42" s="48" t="str">
        <f t="shared" si="18"/>
        <v/>
      </c>
      <c r="DE42" s="5">
        <v>27</v>
      </c>
      <c r="DF42" s="170"/>
      <c r="DG42" s="10"/>
      <c r="DH42" s="10"/>
      <c r="DI42" s="10"/>
      <c r="DJ42" s="10"/>
      <c r="DK42" s="48" t="str">
        <f t="shared" si="12"/>
        <v/>
      </c>
      <c r="DM42" s="5">
        <v>27</v>
      </c>
      <c r="DN42" s="170"/>
      <c r="DO42" s="10"/>
      <c r="DP42" s="10"/>
      <c r="DQ42" s="10"/>
      <c r="DR42" s="10"/>
      <c r="DS42" s="48" t="str">
        <f t="shared" si="19"/>
        <v/>
      </c>
      <c r="DU42" s="5">
        <v>26</v>
      </c>
      <c r="DV42" s="170"/>
      <c r="DW42" s="10"/>
      <c r="DX42" s="10"/>
      <c r="DY42" s="10"/>
      <c r="DZ42" s="10"/>
      <c r="EA42" s="48" t="str">
        <f t="shared" si="14"/>
        <v/>
      </c>
      <c r="EC42" s="5">
        <v>26</v>
      </c>
      <c r="ED42" s="170"/>
      <c r="EE42" s="10"/>
      <c r="EF42" s="10"/>
      <c r="EG42" s="10"/>
      <c r="EH42" s="10"/>
      <c r="EI42" s="48" t="str">
        <f t="shared" si="15"/>
        <v/>
      </c>
      <c r="EK42" s="5">
        <v>26</v>
      </c>
      <c r="EL42" s="170"/>
      <c r="EM42" s="10"/>
      <c r="EN42" s="10"/>
      <c r="EO42" s="10"/>
      <c r="EP42" s="10"/>
      <c r="EQ42" s="48" t="str">
        <f t="shared" si="16"/>
        <v/>
      </c>
    </row>
    <row r="43" spans="1:147" ht="15.75" thickBot="1" x14ac:dyDescent="0.3">
      <c r="A43" s="64"/>
      <c r="B43" s="64"/>
      <c r="C43" s="126"/>
      <c r="D43" s="126"/>
      <c r="E43" s="126"/>
      <c r="F43" s="126"/>
      <c r="G43" s="126"/>
      <c r="H43" s="68"/>
      <c r="I43" s="68"/>
      <c r="M43" s="15"/>
      <c r="N43" s="60"/>
      <c r="O43" s="15"/>
      <c r="P43" s="15"/>
      <c r="Q43" s="15"/>
      <c r="R43" s="59"/>
      <c r="S43" s="61"/>
      <c r="U43" s="15"/>
      <c r="V43" s="60"/>
      <c r="W43" s="15"/>
      <c r="X43" s="15"/>
      <c r="Y43" s="15"/>
      <c r="Z43" s="59"/>
      <c r="AA43" s="61"/>
      <c r="AC43" s="15"/>
      <c r="AD43" s="60"/>
      <c r="AE43" s="15"/>
      <c r="AF43" s="15"/>
      <c r="AG43" s="15"/>
      <c r="AH43" s="59"/>
      <c r="AI43" s="61"/>
      <c r="AK43" s="15"/>
      <c r="AL43" s="60"/>
      <c r="AM43" s="15"/>
      <c r="AN43" s="15"/>
      <c r="AO43" s="15"/>
      <c r="AP43" s="59"/>
      <c r="AQ43" s="61"/>
      <c r="AS43" s="15"/>
      <c r="AT43" s="60"/>
      <c r="AU43" s="15"/>
      <c r="AV43" s="15"/>
      <c r="AW43" s="15"/>
      <c r="AX43" s="59"/>
      <c r="AY43" s="61"/>
      <c r="BA43" s="62"/>
      <c r="BB43" s="172"/>
      <c r="BC43" s="173"/>
      <c r="BD43" s="173"/>
      <c r="BE43" s="173"/>
      <c r="BF43" s="173"/>
      <c r="BG43" s="55"/>
      <c r="BI43" s="5"/>
      <c r="BJ43" s="170"/>
      <c r="BK43" s="10"/>
      <c r="BL43" s="10"/>
      <c r="BM43" s="10"/>
      <c r="BN43" s="10"/>
      <c r="BO43" s="48"/>
      <c r="BQ43" s="5"/>
      <c r="BR43" s="170"/>
      <c r="BS43" s="10"/>
      <c r="BT43" s="10"/>
      <c r="BU43" s="10"/>
      <c r="BV43" s="10"/>
      <c r="BW43" s="48"/>
      <c r="BY43" s="5"/>
      <c r="BZ43" s="170"/>
      <c r="CA43" s="10"/>
      <c r="CB43" s="10"/>
      <c r="CC43" s="10"/>
      <c r="CD43" s="10"/>
      <c r="CE43" s="48"/>
      <c r="CG43" s="5"/>
      <c r="CH43" s="170"/>
      <c r="CI43" s="10"/>
      <c r="CJ43" s="10"/>
      <c r="CK43" s="10"/>
      <c r="CL43" s="10"/>
      <c r="CM43" s="48"/>
      <c r="CO43" s="5"/>
      <c r="CP43" s="170"/>
      <c r="CQ43" s="10"/>
      <c r="CR43" s="10"/>
      <c r="CS43" s="10"/>
      <c r="CT43" s="10"/>
      <c r="CU43" s="48"/>
      <c r="CW43" s="5"/>
      <c r="CX43" s="170"/>
      <c r="CY43" s="10"/>
      <c r="CZ43" s="10"/>
      <c r="DA43" s="10"/>
      <c r="DB43" s="10"/>
      <c r="DC43" s="48"/>
      <c r="DE43" s="5"/>
      <c r="DF43" s="170"/>
      <c r="DG43" s="10"/>
      <c r="DH43" s="10"/>
      <c r="DI43" s="10"/>
      <c r="DJ43" s="10"/>
      <c r="DK43" s="48"/>
      <c r="DM43" s="5"/>
      <c r="DN43" s="170"/>
      <c r="DO43" s="10"/>
      <c r="DP43" s="10"/>
      <c r="DQ43" s="10"/>
      <c r="DR43" s="10"/>
      <c r="DS43" s="48"/>
      <c r="DU43" s="5"/>
      <c r="DV43" s="170"/>
      <c r="DW43" s="10"/>
      <c r="DX43" s="10"/>
      <c r="DY43" s="10"/>
      <c r="DZ43" s="10"/>
      <c r="EA43" s="48"/>
      <c r="EC43" s="5"/>
      <c r="ED43" s="170"/>
      <c r="EE43" s="10"/>
      <c r="EF43" s="10"/>
      <c r="EG43" s="10"/>
      <c r="EH43" s="10"/>
      <c r="EI43" s="48"/>
      <c r="EK43" s="5"/>
      <c r="EL43" s="170"/>
      <c r="EM43" s="10"/>
      <c r="EN43" s="10"/>
      <c r="EO43" s="10"/>
      <c r="EP43" s="10"/>
      <c r="EQ43" s="48"/>
    </row>
    <row r="44" spans="1:147" ht="15.75" thickBot="1" x14ac:dyDescent="0.3">
      <c r="A44" s="64"/>
      <c r="B44" s="64"/>
      <c r="C44" s="126"/>
      <c r="D44" s="126"/>
      <c r="E44" s="126"/>
      <c r="F44" s="126"/>
      <c r="G44" s="126"/>
      <c r="H44" s="68"/>
      <c r="I44" s="68"/>
      <c r="R44" s="18" t="s">
        <v>53</v>
      </c>
      <c r="S44" s="50">
        <f>AVERAGE(S13:S42)</f>
        <v>1.9132866482553872E-4</v>
      </c>
      <c r="Z44" s="18" t="s">
        <v>53</v>
      </c>
      <c r="AA44" s="50" t="e">
        <f>AVERAGE(AA13:AA42)</f>
        <v>#DIV/0!</v>
      </c>
      <c r="AH44" s="18" t="s">
        <v>53</v>
      </c>
      <c r="AI44" s="50" t="e">
        <f>AVERAGE(AI13:AI42)</f>
        <v>#DIV/0!</v>
      </c>
      <c r="AP44" s="18" t="s">
        <v>53</v>
      </c>
      <c r="AQ44" s="50" t="e">
        <f>AVERAGE(AQ13:AQ42)</f>
        <v>#DIV/0!</v>
      </c>
      <c r="AX44" s="18" t="s">
        <v>53</v>
      </c>
      <c r="AY44" s="50" t="e">
        <f>AVERAGE(AY13:AY42)</f>
        <v>#DIV/0!</v>
      </c>
      <c r="BA44" s="8">
        <v>30</v>
      </c>
      <c r="BB44" s="171">
        <v>43298</v>
      </c>
      <c r="BC44" s="11" t="s">
        <v>101</v>
      </c>
      <c r="BD44" s="11" t="s">
        <v>65</v>
      </c>
      <c r="BE44" s="11">
        <v>73.723051077956796</v>
      </c>
      <c r="BF44" s="11">
        <v>75.056000000000012</v>
      </c>
      <c r="BG44" s="49">
        <f t="shared" si="5"/>
        <v>1.7918502805139958E-2</v>
      </c>
      <c r="BI44" s="5">
        <v>29</v>
      </c>
      <c r="BJ44" s="170"/>
      <c r="BK44" s="10"/>
      <c r="BL44" s="10"/>
      <c r="BM44" s="10"/>
      <c r="BN44" s="10"/>
      <c r="BO44" s="48" t="str">
        <f t="shared" si="6"/>
        <v/>
      </c>
      <c r="BQ44" s="5">
        <v>29</v>
      </c>
      <c r="BR44" s="170"/>
      <c r="BS44" s="10"/>
      <c r="BT44" s="10"/>
      <c r="BU44" s="10"/>
      <c r="BV44" s="10"/>
      <c r="BW44" s="48" t="str">
        <f t="shared" si="7"/>
        <v/>
      </c>
      <c r="BY44" s="5">
        <v>28</v>
      </c>
      <c r="BZ44" s="170"/>
      <c r="CA44" s="10"/>
      <c r="CB44" s="10"/>
      <c r="CC44" s="10"/>
      <c r="CD44" s="10"/>
      <c r="CE44" s="48" t="str">
        <f t="shared" si="8"/>
        <v/>
      </c>
      <c r="CG44" s="5">
        <v>28</v>
      </c>
      <c r="CH44" s="170"/>
      <c r="CI44" s="10"/>
      <c r="CJ44" s="10"/>
      <c r="CK44" s="10"/>
      <c r="CL44" s="10"/>
      <c r="CM44" s="48" t="str">
        <f t="shared" si="9"/>
        <v/>
      </c>
      <c r="CO44" s="5">
        <v>28</v>
      </c>
      <c r="CP44" s="170"/>
      <c r="CQ44" s="10"/>
      <c r="CR44" s="10"/>
      <c r="CS44" s="10"/>
      <c r="CT44" s="10"/>
      <c r="CU44" s="48" t="str">
        <f t="shared" si="17"/>
        <v/>
      </c>
      <c r="CW44" s="5">
        <v>28</v>
      </c>
      <c r="CX44" s="170"/>
      <c r="CY44" s="10"/>
      <c r="CZ44" s="10"/>
      <c r="DA44" s="10"/>
      <c r="DB44" s="10"/>
      <c r="DC44" s="48" t="str">
        <f t="shared" si="18"/>
        <v/>
      </c>
      <c r="DE44" s="5">
        <v>28</v>
      </c>
      <c r="DF44" s="170"/>
      <c r="DG44" s="10"/>
      <c r="DH44" s="10"/>
      <c r="DI44" s="10"/>
      <c r="DJ44" s="10"/>
      <c r="DK44" s="48" t="str">
        <f t="shared" si="12"/>
        <v/>
      </c>
      <c r="DM44" s="5">
        <v>28</v>
      </c>
      <c r="DN44" s="170"/>
      <c r="DO44" s="10"/>
      <c r="DP44" s="10"/>
      <c r="DQ44" s="10"/>
      <c r="DR44" s="10"/>
      <c r="DS44" s="48" t="str">
        <f t="shared" si="19"/>
        <v/>
      </c>
      <c r="DU44" s="5">
        <v>27</v>
      </c>
      <c r="DV44" s="170"/>
      <c r="DW44" s="10"/>
      <c r="DX44" s="10"/>
      <c r="DY44" s="10"/>
      <c r="DZ44" s="10"/>
      <c r="EA44" s="48" t="str">
        <f t="shared" si="14"/>
        <v/>
      </c>
      <c r="EC44" s="5">
        <v>27</v>
      </c>
      <c r="ED44" s="170"/>
      <c r="EE44" s="10"/>
      <c r="EF44" s="10"/>
      <c r="EG44" s="10"/>
      <c r="EH44" s="10"/>
      <c r="EI44" s="48" t="str">
        <f t="shared" si="15"/>
        <v/>
      </c>
      <c r="EK44" s="5">
        <v>27</v>
      </c>
      <c r="EL44" s="170"/>
      <c r="EM44" s="10"/>
      <c r="EN44" s="10"/>
      <c r="EO44" s="10"/>
      <c r="EP44" s="10"/>
      <c r="EQ44" s="48" t="str">
        <f t="shared" si="16"/>
        <v/>
      </c>
    </row>
    <row r="45" spans="1:147" ht="15.75" thickBot="1" x14ac:dyDescent="0.3">
      <c r="A45" s="64"/>
      <c r="B45" s="64"/>
      <c r="C45" s="64"/>
      <c r="D45" s="64"/>
      <c r="E45" s="73"/>
      <c r="F45" s="73"/>
      <c r="G45" s="73"/>
      <c r="R45" s="53" t="s">
        <v>54</v>
      </c>
      <c r="S45" s="4">
        <f>_xlfn.STDEV.S(S13:S42)</f>
        <v>4.3851967435242977E-5</v>
      </c>
      <c r="Z45" s="53" t="s">
        <v>54</v>
      </c>
      <c r="AA45" s="4" t="e">
        <f>_xlfn.STDEV.S(AA13:AA42)</f>
        <v>#DIV/0!</v>
      </c>
      <c r="AH45" s="53" t="s">
        <v>54</v>
      </c>
      <c r="AI45" s="4" t="e">
        <f>_xlfn.STDEV.S(AI13:AI42)</f>
        <v>#DIV/0!</v>
      </c>
      <c r="AP45" s="53" t="s">
        <v>54</v>
      </c>
      <c r="AQ45" s="4" t="e">
        <f>_xlfn.STDEV.S(AQ13:AQ42)</f>
        <v>#DIV/0!</v>
      </c>
      <c r="AX45" s="53" t="s">
        <v>54</v>
      </c>
      <c r="AY45" s="4" t="e">
        <f>_xlfn.STDEV.S(AY13:AY42)</f>
        <v>#DIV/0!</v>
      </c>
      <c r="BF45" s="18" t="s">
        <v>53</v>
      </c>
      <c r="BG45" s="50">
        <f>AVERAGE(BG14:BG44)</f>
        <v>2.4579694467104351E-2</v>
      </c>
      <c r="BI45" s="8">
        <v>30</v>
      </c>
      <c r="BJ45" s="171"/>
      <c r="BK45" s="11"/>
      <c r="BL45" s="11"/>
      <c r="BM45" s="11"/>
      <c r="BN45" s="11"/>
      <c r="BO45" s="49" t="str">
        <f t="shared" si="6"/>
        <v/>
      </c>
      <c r="BQ45" s="8">
        <v>30</v>
      </c>
      <c r="BR45" s="171"/>
      <c r="BS45" s="11"/>
      <c r="BT45" s="11"/>
      <c r="BU45" s="11"/>
      <c r="BV45" s="11"/>
      <c r="BW45" s="49" t="str">
        <f t="shared" si="7"/>
        <v/>
      </c>
      <c r="BY45" s="5">
        <v>29</v>
      </c>
      <c r="BZ45" s="170"/>
      <c r="CA45" s="10"/>
      <c r="CB45" s="10"/>
      <c r="CC45" s="10"/>
      <c r="CD45" s="10"/>
      <c r="CE45" s="48" t="str">
        <f t="shared" si="8"/>
        <v/>
      </c>
      <c r="CG45" s="5">
        <v>29</v>
      </c>
      <c r="CH45" s="170"/>
      <c r="CI45" s="10"/>
      <c r="CJ45" s="10"/>
      <c r="CK45" s="10"/>
      <c r="CL45" s="10"/>
      <c r="CM45" s="48" t="str">
        <f t="shared" si="9"/>
        <v/>
      </c>
      <c r="CO45" s="5">
        <v>29</v>
      </c>
      <c r="CP45" s="170"/>
      <c r="CQ45" s="10"/>
      <c r="CR45" s="10"/>
      <c r="CS45" s="10"/>
      <c r="CT45" s="10"/>
      <c r="CU45" s="48" t="str">
        <f t="shared" si="17"/>
        <v/>
      </c>
      <c r="CW45" s="5">
        <v>29</v>
      </c>
      <c r="CX45" s="170"/>
      <c r="CY45" s="10"/>
      <c r="CZ45" s="10"/>
      <c r="DA45" s="10"/>
      <c r="DB45" s="10"/>
      <c r="DC45" s="48" t="str">
        <f t="shared" si="18"/>
        <v/>
      </c>
      <c r="DE45" s="5">
        <v>29</v>
      </c>
      <c r="DF45" s="170"/>
      <c r="DG45" s="10"/>
      <c r="DH45" s="10"/>
      <c r="DI45" s="10"/>
      <c r="DJ45" s="10"/>
      <c r="DK45" s="48" t="str">
        <f t="shared" si="12"/>
        <v/>
      </c>
      <c r="DM45" s="5">
        <v>29</v>
      </c>
      <c r="DN45" s="170"/>
      <c r="DO45" s="10"/>
      <c r="DP45" s="10"/>
      <c r="DQ45" s="10"/>
      <c r="DR45" s="10"/>
      <c r="DS45" s="48" t="str">
        <f t="shared" si="19"/>
        <v/>
      </c>
      <c r="DU45" s="5">
        <v>28</v>
      </c>
      <c r="DV45" s="170"/>
      <c r="DW45" s="10"/>
      <c r="DX45" s="10"/>
      <c r="DY45" s="10"/>
      <c r="DZ45" s="10"/>
      <c r="EA45" s="48" t="str">
        <f t="shared" si="14"/>
        <v/>
      </c>
      <c r="EC45" s="5">
        <v>28</v>
      </c>
      <c r="ED45" s="170"/>
      <c r="EE45" s="10"/>
      <c r="EF45" s="10"/>
      <c r="EG45" s="10"/>
      <c r="EH45" s="10"/>
      <c r="EI45" s="48" t="str">
        <f t="shared" si="15"/>
        <v/>
      </c>
      <c r="EK45" s="5">
        <v>28</v>
      </c>
      <c r="EL45" s="170"/>
      <c r="EM45" s="10"/>
      <c r="EN45" s="10"/>
      <c r="EO45" s="10"/>
      <c r="EP45" s="10"/>
      <c r="EQ45" s="48" t="str">
        <f t="shared" si="16"/>
        <v/>
      </c>
    </row>
    <row r="46" spans="1:147" ht="15.75" thickBot="1" x14ac:dyDescent="0.3">
      <c r="R46" s="53" t="s">
        <v>77</v>
      </c>
      <c r="S46" s="6">
        <f>S45/S44</f>
        <v>0.22919705980925018</v>
      </c>
      <c r="Z46" s="53" t="s">
        <v>77</v>
      </c>
      <c r="AA46" s="6" t="e">
        <f>AA45/AA44</f>
        <v>#DIV/0!</v>
      </c>
      <c r="AH46" s="53" t="s">
        <v>77</v>
      </c>
      <c r="AI46" s="6" t="e">
        <f>AI45/AI44</f>
        <v>#DIV/0!</v>
      </c>
      <c r="AP46" s="53" t="s">
        <v>77</v>
      </c>
      <c r="AQ46" s="6" t="e">
        <f>AQ45/AQ44</f>
        <v>#DIV/0!</v>
      </c>
      <c r="AX46" s="53" t="s">
        <v>77</v>
      </c>
      <c r="AY46" s="6" t="e">
        <f>AY45/AY44</f>
        <v>#DIV/0!</v>
      </c>
      <c r="BF46" s="53" t="s">
        <v>54</v>
      </c>
      <c r="BG46" s="4">
        <f>_xlfn.STDEV.S(BG14:BG44)</f>
        <v>5.8890065347920885E-2</v>
      </c>
      <c r="BN46" s="18" t="s">
        <v>53</v>
      </c>
      <c r="BO46" s="50">
        <f>AVERAGE(BO15:BO45)</f>
        <v>1.2126469594335183E-2</v>
      </c>
      <c r="BV46" s="18" t="s">
        <v>53</v>
      </c>
      <c r="BW46" s="50" t="e">
        <f>AVERAGE(BW15:BW45)</f>
        <v>#DIV/0!</v>
      </c>
      <c r="BY46" s="8">
        <v>30</v>
      </c>
      <c r="BZ46" s="171"/>
      <c r="CA46" s="11"/>
      <c r="CB46" s="11"/>
      <c r="CC46" s="11"/>
      <c r="CD46" s="11"/>
      <c r="CE46" s="49" t="str">
        <f t="shared" si="8"/>
        <v/>
      </c>
      <c r="CG46" s="8">
        <v>30</v>
      </c>
      <c r="CH46" s="171"/>
      <c r="CI46" s="11"/>
      <c r="CJ46" s="11"/>
      <c r="CK46" s="11"/>
      <c r="CL46" s="11"/>
      <c r="CM46" s="49" t="str">
        <f t="shared" si="9"/>
        <v/>
      </c>
      <c r="CO46" s="8">
        <v>30</v>
      </c>
      <c r="CP46" s="171"/>
      <c r="CQ46" s="11"/>
      <c r="CR46" s="11"/>
      <c r="CS46" s="11"/>
      <c r="CT46" s="11"/>
      <c r="CU46" s="49" t="str">
        <f t="shared" si="17"/>
        <v/>
      </c>
      <c r="CW46" s="8">
        <v>30</v>
      </c>
      <c r="CX46" s="171"/>
      <c r="CY46" s="11"/>
      <c r="CZ46" s="11"/>
      <c r="DA46" s="11"/>
      <c r="DB46" s="11"/>
      <c r="DC46" s="49" t="str">
        <f t="shared" si="18"/>
        <v/>
      </c>
      <c r="DE46" s="8">
        <v>30</v>
      </c>
      <c r="DF46" s="171"/>
      <c r="DG46" s="11"/>
      <c r="DH46" s="11"/>
      <c r="DI46" s="11"/>
      <c r="DJ46" s="11"/>
      <c r="DK46" s="49" t="str">
        <f t="shared" si="12"/>
        <v/>
      </c>
      <c r="DM46" s="8">
        <v>30</v>
      </c>
      <c r="DN46" s="171"/>
      <c r="DO46" s="11"/>
      <c r="DP46" s="11"/>
      <c r="DQ46" s="11"/>
      <c r="DR46" s="11"/>
      <c r="DS46" s="49" t="str">
        <f t="shared" si="19"/>
        <v/>
      </c>
      <c r="DU46" s="5">
        <v>29</v>
      </c>
      <c r="DV46" s="170"/>
      <c r="DW46" s="10"/>
      <c r="DX46" s="10"/>
      <c r="DY46" s="10"/>
      <c r="DZ46" s="10"/>
      <c r="EA46" s="48" t="str">
        <f t="shared" si="14"/>
        <v/>
      </c>
      <c r="EC46" s="5">
        <v>29</v>
      </c>
      <c r="ED46" s="170"/>
      <c r="EE46" s="10"/>
      <c r="EF46" s="10"/>
      <c r="EG46" s="10"/>
      <c r="EH46" s="10"/>
      <c r="EI46" s="48" t="str">
        <f t="shared" si="15"/>
        <v/>
      </c>
      <c r="EK46" s="5">
        <v>29</v>
      </c>
      <c r="EL46" s="170"/>
      <c r="EM46" s="10"/>
      <c r="EN46" s="10"/>
      <c r="EO46" s="10"/>
      <c r="EP46" s="10"/>
      <c r="EQ46" s="48" t="str">
        <f t="shared" si="16"/>
        <v/>
      </c>
    </row>
    <row r="47" spans="1:147" ht="15.75" thickBot="1" x14ac:dyDescent="0.3">
      <c r="R47" s="53" t="s">
        <v>75</v>
      </c>
      <c r="S47" s="51">
        <f>S44+2*S45</f>
        <v>2.7903259969602469E-4</v>
      </c>
      <c r="Z47" s="53" t="s">
        <v>75</v>
      </c>
      <c r="AA47" s="51" t="e">
        <f>AA44+2*AA45</f>
        <v>#DIV/0!</v>
      </c>
      <c r="AH47" s="53" t="s">
        <v>75</v>
      </c>
      <c r="AI47" s="51" t="e">
        <f>AI44+2*AI45</f>
        <v>#DIV/0!</v>
      </c>
      <c r="AP47" s="53" t="s">
        <v>75</v>
      </c>
      <c r="AQ47" s="51" t="e">
        <f>AQ44+2*AQ45</f>
        <v>#DIV/0!</v>
      </c>
      <c r="AX47" s="53" t="s">
        <v>75</v>
      </c>
      <c r="AY47" s="51" t="e">
        <f>AY44+2*AY45</f>
        <v>#DIV/0!</v>
      </c>
      <c r="BF47" s="53" t="s">
        <v>77</v>
      </c>
      <c r="BG47" s="6">
        <f>BG46/BG45</f>
        <v>2.3958827245283705</v>
      </c>
      <c r="BN47" s="53" t="s">
        <v>54</v>
      </c>
      <c r="BO47" s="4">
        <f>_xlfn.STDEV.S(BO15:BO45)</f>
        <v>1.6138279025674683E-2</v>
      </c>
      <c r="BV47" s="53" t="s">
        <v>54</v>
      </c>
      <c r="BW47" s="4" t="e">
        <f>_xlfn.STDEV.S(BW15:BW45)</f>
        <v>#DIV/0!</v>
      </c>
      <c r="CD47" s="18" t="s">
        <v>53</v>
      </c>
      <c r="CE47" s="50" t="e">
        <f>AVERAGE(CE16:CE46)</f>
        <v>#DIV/0!</v>
      </c>
      <c r="CL47" s="18" t="s">
        <v>53</v>
      </c>
      <c r="CM47" s="50" t="e">
        <f>AVERAGE(CM16:CM46)</f>
        <v>#DIV/0!</v>
      </c>
      <c r="CT47" s="18" t="s">
        <v>53</v>
      </c>
      <c r="CU47" s="50" t="e">
        <f>AVERAGE(CU16:CU46)</f>
        <v>#DIV/0!</v>
      </c>
      <c r="DB47" s="18" t="s">
        <v>53</v>
      </c>
      <c r="DC47" s="50" t="e">
        <f>AVERAGE(DC16:DC46)</f>
        <v>#DIV/0!</v>
      </c>
      <c r="DJ47" s="18" t="s">
        <v>53</v>
      </c>
      <c r="DK47" s="50" t="e">
        <f>AVERAGE(DK16:DK46)</f>
        <v>#DIV/0!</v>
      </c>
      <c r="DR47" s="18" t="s">
        <v>53</v>
      </c>
      <c r="DS47" s="50" t="e">
        <f>AVERAGE(DS16:DS46)</f>
        <v>#DIV/0!</v>
      </c>
      <c r="DU47" s="8">
        <v>30</v>
      </c>
      <c r="DV47" s="171"/>
      <c r="DW47" s="11"/>
      <c r="DX47" s="11"/>
      <c r="DY47" s="11"/>
      <c r="DZ47" s="11"/>
      <c r="EA47" s="49" t="str">
        <f t="shared" si="14"/>
        <v/>
      </c>
      <c r="EC47" s="8">
        <v>30</v>
      </c>
      <c r="ED47" s="171"/>
      <c r="EE47" s="11"/>
      <c r="EF47" s="11"/>
      <c r="EG47" s="11"/>
      <c r="EH47" s="11"/>
      <c r="EI47" s="49" t="str">
        <f t="shared" si="15"/>
        <v/>
      </c>
      <c r="EK47" s="8">
        <v>30</v>
      </c>
      <c r="EL47" s="171"/>
      <c r="EM47" s="11"/>
      <c r="EN47" s="11"/>
      <c r="EO47" s="11"/>
      <c r="EP47" s="11"/>
      <c r="EQ47" s="49" t="str">
        <f t="shared" si="16"/>
        <v/>
      </c>
    </row>
    <row r="48" spans="1:147" ht="15.75" thickBot="1" x14ac:dyDescent="0.3">
      <c r="R48" s="12" t="s">
        <v>76</v>
      </c>
      <c r="S48" s="52">
        <f>S44+3*S45</f>
        <v>3.2288456713126768E-4</v>
      </c>
      <c r="Z48" s="12" t="s">
        <v>76</v>
      </c>
      <c r="AA48" s="52" t="e">
        <f>AA44+3*AA45</f>
        <v>#DIV/0!</v>
      </c>
      <c r="AH48" s="12" t="s">
        <v>76</v>
      </c>
      <c r="AI48" s="52" t="e">
        <f>AI44+3*AI45</f>
        <v>#DIV/0!</v>
      </c>
      <c r="AP48" s="12" t="s">
        <v>76</v>
      </c>
      <c r="AQ48" s="52" t="e">
        <f>AQ44+3*AQ45</f>
        <v>#DIV/0!</v>
      </c>
      <c r="AX48" s="12" t="s">
        <v>76</v>
      </c>
      <c r="AY48" s="52" t="e">
        <f>AY44+3*AY45</f>
        <v>#DIV/0!</v>
      </c>
      <c r="BF48" s="53" t="s">
        <v>75</v>
      </c>
      <c r="BG48" s="51">
        <f>BG45+2*BG46</f>
        <v>0.14235982516294612</v>
      </c>
      <c r="BN48" s="53" t="s">
        <v>77</v>
      </c>
      <c r="BO48" s="6">
        <f>BO47/BO46</f>
        <v>1.3308307830346267</v>
      </c>
      <c r="BV48" s="53" t="s">
        <v>77</v>
      </c>
      <c r="BW48" s="6" t="e">
        <f>BW47/BW46</f>
        <v>#DIV/0!</v>
      </c>
      <c r="CD48" s="53" t="s">
        <v>54</v>
      </c>
      <c r="CE48" s="4" t="e">
        <f>_xlfn.STDEV.S(CE16:CE46)</f>
        <v>#DIV/0!</v>
      </c>
      <c r="CL48" s="53" t="s">
        <v>54</v>
      </c>
      <c r="CM48" s="4" t="e">
        <f>_xlfn.STDEV.S(CM16:CM46)</f>
        <v>#DIV/0!</v>
      </c>
      <c r="CT48" s="53" t="s">
        <v>54</v>
      </c>
      <c r="CU48" s="4" t="e">
        <f>_xlfn.STDEV.S(CU16:CU46)</f>
        <v>#DIV/0!</v>
      </c>
      <c r="DB48" s="53" t="s">
        <v>54</v>
      </c>
      <c r="DC48" s="4" t="e">
        <f>_xlfn.STDEV.S(DC16:DC46)</f>
        <v>#DIV/0!</v>
      </c>
      <c r="DJ48" s="53" t="s">
        <v>54</v>
      </c>
      <c r="DK48" s="4" t="e">
        <f>_xlfn.STDEV.S(DK16:DK46)</f>
        <v>#DIV/0!</v>
      </c>
      <c r="DR48" s="53" t="s">
        <v>54</v>
      </c>
      <c r="DS48" s="4" t="e">
        <f>_xlfn.STDEV.S(DS16:DS46)</f>
        <v>#DIV/0!</v>
      </c>
      <c r="DZ48" s="18" t="s">
        <v>53</v>
      </c>
      <c r="EA48" s="50" t="e">
        <f>AVERAGE(EA17:EA47)</f>
        <v>#DIV/0!</v>
      </c>
      <c r="EH48" s="18" t="s">
        <v>53</v>
      </c>
      <c r="EI48" s="50" t="e">
        <f>AVERAGE(EI17:EI47)</f>
        <v>#DIV/0!</v>
      </c>
      <c r="EP48" s="18" t="s">
        <v>53</v>
      </c>
      <c r="EQ48" s="50" t="e">
        <f>AVERAGE(EQ17:EQ47)</f>
        <v>#DIV/0!</v>
      </c>
    </row>
    <row r="49" spans="58:147" ht="15.75" thickBot="1" x14ac:dyDescent="0.3">
      <c r="BF49" s="12" t="s">
        <v>76</v>
      </c>
      <c r="BG49" s="52">
        <f>BG45+3*BG46</f>
        <v>0.201249890510867</v>
      </c>
      <c r="BN49" s="53" t="s">
        <v>75</v>
      </c>
      <c r="BO49" s="51">
        <f>BO46+2*BO47</f>
        <v>4.4403027645684545E-2</v>
      </c>
      <c r="BV49" s="53" t="s">
        <v>75</v>
      </c>
      <c r="BW49" s="51" t="e">
        <f>BW46+2*BW47</f>
        <v>#DIV/0!</v>
      </c>
      <c r="CD49" s="53" t="s">
        <v>77</v>
      </c>
      <c r="CE49" s="6" t="e">
        <f>CE48/CE47</f>
        <v>#DIV/0!</v>
      </c>
      <c r="CL49" s="53" t="s">
        <v>77</v>
      </c>
      <c r="CM49" s="6" t="e">
        <f>CM48/CM47</f>
        <v>#DIV/0!</v>
      </c>
      <c r="CT49" s="53" t="s">
        <v>77</v>
      </c>
      <c r="CU49" s="6" t="e">
        <f>CU48/CU47</f>
        <v>#DIV/0!</v>
      </c>
      <c r="DB49" s="53" t="s">
        <v>77</v>
      </c>
      <c r="DC49" s="6" t="e">
        <f>DC48/DC47</f>
        <v>#DIV/0!</v>
      </c>
      <c r="DJ49" s="53" t="s">
        <v>77</v>
      </c>
      <c r="DK49" s="6" t="e">
        <f>DK48/DK47</f>
        <v>#DIV/0!</v>
      </c>
      <c r="DR49" s="53" t="s">
        <v>77</v>
      </c>
      <c r="DS49" s="6" t="e">
        <f>DS48/DS47</f>
        <v>#DIV/0!</v>
      </c>
      <c r="DZ49" s="53" t="s">
        <v>54</v>
      </c>
      <c r="EA49" s="4" t="e">
        <f>_xlfn.STDEV.S(EA17:EA47)</f>
        <v>#DIV/0!</v>
      </c>
      <c r="EH49" s="53" t="s">
        <v>54</v>
      </c>
      <c r="EI49" s="4" t="e">
        <f>_xlfn.STDEV.S(EI17:EI47)</f>
        <v>#DIV/0!</v>
      </c>
      <c r="EP49" s="53" t="s">
        <v>54</v>
      </c>
      <c r="EQ49" s="4" t="e">
        <f>_xlfn.STDEV.S(EQ17:EQ47)</f>
        <v>#DIV/0!</v>
      </c>
    </row>
    <row r="50" spans="58:147" ht="15.75" thickBot="1" x14ac:dyDescent="0.3">
      <c r="CD50" s="12" t="s">
        <v>76</v>
      </c>
      <c r="CE50" s="52" t="e">
        <f>CE47+3*CE48</f>
        <v>#DIV/0!</v>
      </c>
      <c r="CL50" s="12" t="s">
        <v>76</v>
      </c>
      <c r="CM50" s="52" t="e">
        <f>CM47+3*CM48</f>
        <v>#DIV/0!</v>
      </c>
      <c r="CT50" s="12" t="s">
        <v>76</v>
      </c>
      <c r="CU50" s="52" t="e">
        <f>CU47+3*CU48</f>
        <v>#DIV/0!</v>
      </c>
      <c r="DB50" s="12" t="s">
        <v>76</v>
      </c>
      <c r="DC50" s="52" t="e">
        <f>DC47+3*DC48</f>
        <v>#DIV/0!</v>
      </c>
      <c r="DJ50" s="12" t="s">
        <v>76</v>
      </c>
      <c r="DK50" s="52" t="e">
        <f>DK47+3*DK48</f>
        <v>#DIV/0!</v>
      </c>
      <c r="DR50" s="12" t="s">
        <v>76</v>
      </c>
      <c r="DS50" s="52" t="e">
        <f>DS47+3*DS48</f>
        <v>#DIV/0!</v>
      </c>
      <c r="DZ50" s="53" t="s">
        <v>75</v>
      </c>
      <c r="EA50" s="51" t="e">
        <f>EA48+2*EA49</f>
        <v>#DIV/0!</v>
      </c>
      <c r="EH50" s="53" t="s">
        <v>75</v>
      </c>
      <c r="EI50" s="51" t="e">
        <f>EI48+2*EI49</f>
        <v>#DIV/0!</v>
      </c>
      <c r="EP50" s="53" t="s">
        <v>75</v>
      </c>
      <c r="EQ50" s="51" t="e">
        <f>EQ48+2*EQ49</f>
        <v>#DIV/0!</v>
      </c>
    </row>
    <row r="51" spans="58:147" ht="15.75" thickBot="1" x14ac:dyDescent="0.3">
      <c r="DZ51" s="12" t="s">
        <v>76</v>
      </c>
      <c r="EA51" s="52" t="e">
        <f>EA48+3*EA49</f>
        <v>#DIV/0!</v>
      </c>
      <c r="EH51" s="12" t="s">
        <v>76</v>
      </c>
      <c r="EI51" s="52" t="e">
        <f>EI48+3*EI49</f>
        <v>#DIV/0!</v>
      </c>
      <c r="EP51" s="12" t="s">
        <v>76</v>
      </c>
      <c r="EQ51" s="52" t="e">
        <f>EQ48+3*EQ49</f>
        <v>#DIV/0!</v>
      </c>
    </row>
  </sheetData>
  <sheetProtection algorithmName="SHA-512" hashValue="Eq/58sLQwRafVHS3QY3V/xbhzUw/xtd4W2+CiNLLuLwcmkTFjmPSWV7oltr9vNvJ1az7eMMN7ZSkIpv0ewzcFA==" saltValue="buN4W98RoXCjOxVxEVIemA==" spinCount="100000" sheet="1" autoFilter="0"/>
  <mergeCells count="5">
    <mergeCell ref="A39:G39"/>
    <mergeCell ref="B1:D2"/>
    <mergeCell ref="B3:D3"/>
    <mergeCell ref="A1:A3"/>
    <mergeCell ref="A5:D5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6435-54F7-4F72-9B79-CE4983CF5256}">
  <dimension ref="A1:A6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121</v>
      </c>
    </row>
    <row r="2" spans="1:1" x14ac:dyDescent="0.25">
      <c r="A2" t="s">
        <v>124</v>
      </c>
    </row>
    <row r="3" spans="1:1" x14ac:dyDescent="0.25">
      <c r="A3" t="s">
        <v>123</v>
      </c>
    </row>
    <row r="4" spans="1:1" x14ac:dyDescent="0.25">
      <c r="A4" t="s">
        <v>214</v>
      </c>
    </row>
    <row r="5" spans="1:1" x14ac:dyDescent="0.25">
      <c r="A5" t="s">
        <v>187</v>
      </c>
    </row>
    <row r="6" spans="1:1" x14ac:dyDescent="0.25">
      <c r="A6" t="s">
        <v>122</v>
      </c>
    </row>
  </sheetData>
  <sortState ref="A2:A6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A455-6D95-4155-85EE-CDBDA29D8596}">
  <dimension ref="A1:Q12"/>
  <sheetViews>
    <sheetView workbookViewId="0">
      <selection activeCell="D14" sqref="D14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24" bestFit="1" customWidth="1"/>
    <col min="4" max="4" width="23.85546875" bestFit="1" customWidth="1"/>
    <col min="5" max="5" width="13.42578125" bestFit="1" customWidth="1"/>
    <col min="6" max="6" width="14.5703125" customWidth="1"/>
    <col min="7" max="8" width="7.140625" bestFit="1" customWidth="1"/>
    <col min="9" max="9" width="13.140625" bestFit="1" customWidth="1"/>
    <col min="10" max="11" width="8.140625" bestFit="1" customWidth="1"/>
    <col min="12" max="12" width="24.28515625" bestFit="1" customWidth="1"/>
    <col min="13" max="13" width="8.140625" bestFit="1" customWidth="1"/>
    <col min="14" max="15" width="6.5703125" bestFit="1" customWidth="1"/>
    <col min="16" max="16" width="6.140625" bestFit="1" customWidth="1"/>
  </cols>
  <sheetData>
    <row r="1" spans="1:17" ht="24.75" customHeight="1" x14ac:dyDescent="0.25">
      <c r="A1" s="194"/>
      <c r="B1" s="195"/>
      <c r="C1" s="262" t="str">
        <f>control!C1</f>
        <v>Cuadro de mando para el ensayo de azúcares totales en alimentos</v>
      </c>
      <c r="D1" s="263"/>
      <c r="E1" s="263"/>
      <c r="F1" s="263"/>
      <c r="G1" s="264"/>
      <c r="H1" s="256" t="s">
        <v>181</v>
      </c>
      <c r="I1" s="257"/>
      <c r="J1" s="257"/>
      <c r="K1" s="258"/>
      <c r="L1" s="250" t="str">
        <f>control!H1</f>
        <v>SOFT-TC-026</v>
      </c>
      <c r="M1" s="251"/>
      <c r="N1" s="251"/>
      <c r="O1" s="251"/>
      <c r="P1" s="251"/>
      <c r="Q1" s="252"/>
    </row>
    <row r="2" spans="1:17" ht="20.25" customHeight="1" x14ac:dyDescent="0.25">
      <c r="A2" s="194"/>
      <c r="B2" s="195"/>
      <c r="C2" s="262"/>
      <c r="D2" s="263"/>
      <c r="E2" s="263"/>
      <c r="F2" s="263"/>
      <c r="G2" s="264"/>
      <c r="H2" s="256" t="s">
        <v>182</v>
      </c>
      <c r="I2" s="257"/>
      <c r="J2" s="257"/>
      <c r="K2" s="258"/>
      <c r="L2" s="250">
        <f>control!H2</f>
        <v>1</v>
      </c>
      <c r="M2" s="251"/>
      <c r="N2" s="251"/>
      <c r="O2" s="251"/>
      <c r="P2" s="251"/>
      <c r="Q2" s="252"/>
    </row>
    <row r="3" spans="1:17" ht="23.25" customHeight="1" x14ac:dyDescent="0.25">
      <c r="A3" s="194"/>
      <c r="B3" s="195"/>
      <c r="C3" s="247" t="s">
        <v>151</v>
      </c>
      <c r="D3" s="248"/>
      <c r="E3" s="248"/>
      <c r="F3" s="248"/>
      <c r="G3" s="249"/>
      <c r="H3" s="259" t="s">
        <v>183</v>
      </c>
      <c r="I3" s="260"/>
      <c r="J3" s="260"/>
      <c r="K3" s="261"/>
      <c r="L3" s="253">
        <f>control!H3</f>
        <v>43357</v>
      </c>
      <c r="M3" s="254"/>
      <c r="N3" s="254"/>
      <c r="O3" s="254"/>
      <c r="P3" s="254"/>
      <c r="Q3" s="255"/>
    </row>
    <row r="5" spans="1:17" x14ac:dyDescent="0.25">
      <c r="A5" t="str">
        <f>"GRAFICO CONTROL DE RECUPERACION PARA EL "&amp;F5&amp; " ENTRE "&amp;TEXT(G5,"YYYY-MM-DD")&amp;" Y "&amp;TEXT(H5,"YYYY-MM-DD")</f>
        <v>GRAFICO CONTROL DE RECUPERACION PARA EL ESTANDAR DE SACAROSA ENTRE 2018-09-17 Y 2018-09-26</v>
      </c>
      <c r="F5" t="str">
        <f>C7</f>
        <v>ESTANDAR DE SACAROSA</v>
      </c>
      <c r="G5">
        <f>MIN(RECUPERACION[FECHA DE ANALISIS])</f>
        <v>43360</v>
      </c>
      <c r="H5">
        <f>MAX(RECUPERACION[FECHA DE ANALISIS])</f>
        <v>43369</v>
      </c>
    </row>
    <row r="6" spans="1:17" x14ac:dyDescent="0.25">
      <c r="A6" t="s">
        <v>9</v>
      </c>
      <c r="B6" t="s">
        <v>3</v>
      </c>
      <c r="C6" t="s">
        <v>120</v>
      </c>
      <c r="D6" t="s">
        <v>16</v>
      </c>
      <c r="E6" t="s">
        <v>143</v>
      </c>
      <c r="F6" t="s">
        <v>213</v>
      </c>
      <c r="G6" t="s">
        <v>139</v>
      </c>
      <c r="H6" t="s">
        <v>137</v>
      </c>
      <c r="I6" t="s">
        <v>53</v>
      </c>
      <c r="J6" t="s">
        <v>136</v>
      </c>
      <c r="K6" t="s">
        <v>138</v>
      </c>
      <c r="L6" t="s">
        <v>206</v>
      </c>
      <c r="M6" t="s">
        <v>196</v>
      </c>
    </row>
    <row r="7" spans="1:17" hidden="1" x14ac:dyDescent="0.25">
      <c r="A7" s="54" t="s">
        <v>188</v>
      </c>
      <c r="B7" s="147">
        <v>43360</v>
      </c>
      <c r="C7" s="54" t="s">
        <v>214</v>
      </c>
      <c r="D7" s="54" t="s">
        <v>211</v>
      </c>
      <c r="E7" s="54" t="s">
        <v>211</v>
      </c>
      <c r="F7" s="65">
        <v>1</v>
      </c>
      <c r="G7" s="65">
        <v>0.95</v>
      </c>
      <c r="H7" s="65">
        <v>0.97</v>
      </c>
      <c r="I7" s="65">
        <v>1</v>
      </c>
      <c r="J7" s="65">
        <v>1.03</v>
      </c>
      <c r="K7" s="65">
        <v>1.05</v>
      </c>
      <c r="L7" s="65">
        <v>0.95712861415752748</v>
      </c>
      <c r="M7" s="65">
        <f>RECUPERACION[[#This Row],[AZUCARES TOTALES (%)]]/RECUPERACION[[#This Row],[VR. DIANA %]]</f>
        <v>0.95712861415752748</v>
      </c>
    </row>
    <row r="8" spans="1:17" hidden="1" x14ac:dyDescent="0.25">
      <c r="A8" s="54" t="s">
        <v>189</v>
      </c>
      <c r="B8" s="147">
        <v>43367</v>
      </c>
      <c r="C8" s="54" t="s">
        <v>214</v>
      </c>
      <c r="D8" s="54" t="s">
        <v>211</v>
      </c>
      <c r="E8" s="54" t="s">
        <v>211</v>
      </c>
      <c r="F8" s="65">
        <v>1</v>
      </c>
      <c r="G8" s="65">
        <v>0.95</v>
      </c>
      <c r="H8" s="65">
        <v>0.97</v>
      </c>
      <c r="I8" s="65">
        <v>1</v>
      </c>
      <c r="J8" s="65">
        <v>1.03</v>
      </c>
      <c r="K8" s="65">
        <v>1.05</v>
      </c>
      <c r="L8" s="65">
        <v>1.0057142857142856</v>
      </c>
      <c r="M8" s="65">
        <f>RECUPERACION[[#This Row],[AZUCARES TOTALES (%)]]/RECUPERACION[[#This Row],[VR. DIANA %]]</f>
        <v>1.0057142857142856</v>
      </c>
    </row>
    <row r="9" spans="1:17" x14ac:dyDescent="0.25">
      <c r="A9" s="54" t="s">
        <v>190</v>
      </c>
      <c r="B9" s="147">
        <v>43360</v>
      </c>
      <c r="C9" s="54" t="s">
        <v>187</v>
      </c>
      <c r="D9" s="54" t="s">
        <v>66</v>
      </c>
      <c r="E9" s="54" t="s">
        <v>193</v>
      </c>
      <c r="F9" s="65">
        <v>0.1246</v>
      </c>
      <c r="G9" s="65">
        <v>0.95</v>
      </c>
      <c r="H9" s="65">
        <v>0.97</v>
      </c>
      <c r="I9" s="65">
        <v>1</v>
      </c>
      <c r="J9" s="65">
        <v>1.03</v>
      </c>
      <c r="K9" s="65">
        <v>1.05</v>
      </c>
      <c r="L9" s="65">
        <v>0.11733333333333333</v>
      </c>
      <c r="M9" s="65">
        <f>RECUPERACION[[#This Row],[AZUCARES TOTALES (%)]]/RECUPERACION[[#This Row],[VR. DIANA %]]</f>
        <v>0.94168004280363826</v>
      </c>
    </row>
    <row r="10" spans="1:17" hidden="1" x14ac:dyDescent="0.25">
      <c r="A10" s="54" t="s">
        <v>191</v>
      </c>
      <c r="B10" s="147">
        <v>43369</v>
      </c>
      <c r="C10" s="54" t="s">
        <v>214</v>
      </c>
      <c r="D10" s="54" t="s">
        <v>211</v>
      </c>
      <c r="E10" s="54" t="s">
        <v>211</v>
      </c>
      <c r="F10" s="65">
        <v>1</v>
      </c>
      <c r="G10" s="65">
        <v>0.95</v>
      </c>
      <c r="H10" s="65">
        <v>0.97</v>
      </c>
      <c r="I10" s="65">
        <v>1</v>
      </c>
      <c r="J10" s="65">
        <v>1.03</v>
      </c>
      <c r="K10" s="65">
        <v>1.05</v>
      </c>
      <c r="L10" s="65">
        <v>0.99622641509433973</v>
      </c>
      <c r="M10" s="65">
        <f>RECUPERACION[[#This Row],[AZUCARES TOTALES (%)]]/RECUPERACION[[#This Row],[VR. DIANA %]]</f>
        <v>0.99622641509433973</v>
      </c>
    </row>
    <row r="11" spans="1:17" x14ac:dyDescent="0.25">
      <c r="A11" s="54" t="s">
        <v>192</v>
      </c>
      <c r="B11" s="147">
        <v>43360</v>
      </c>
      <c r="C11" s="54" t="s">
        <v>187</v>
      </c>
      <c r="D11" s="54" t="s">
        <v>64</v>
      </c>
      <c r="E11" s="54" t="s">
        <v>193</v>
      </c>
      <c r="F11" s="65">
        <v>0.1246</v>
      </c>
      <c r="G11" s="65">
        <v>0.95</v>
      </c>
      <c r="H11" s="65">
        <v>0.97</v>
      </c>
      <c r="I11" s="65">
        <v>1</v>
      </c>
      <c r="J11" s="65">
        <v>1.03</v>
      </c>
      <c r="K11" s="65">
        <v>1.05</v>
      </c>
      <c r="L11" s="65">
        <v>0.12</v>
      </c>
      <c r="M11" s="65">
        <f>RECUPERACION[[#This Row],[AZUCARES TOTALES (%)]]/RECUPERACION[[#This Row],[VR. DIANA %]]</f>
        <v>0.96308186195826639</v>
      </c>
    </row>
    <row r="12" spans="1:17" x14ac:dyDescent="0.25">
      <c r="A12" s="54" t="s">
        <v>195</v>
      </c>
      <c r="B12" s="147">
        <v>43367</v>
      </c>
      <c r="C12" s="54" t="s">
        <v>187</v>
      </c>
      <c r="D12" s="54" t="s">
        <v>64</v>
      </c>
      <c r="E12" s="54" t="s">
        <v>193</v>
      </c>
      <c r="F12" s="65">
        <v>0.1246</v>
      </c>
      <c r="G12" s="65">
        <v>0.95</v>
      </c>
      <c r="H12" s="65">
        <v>0.97</v>
      </c>
      <c r="I12" s="65">
        <v>1</v>
      </c>
      <c r="J12" s="65">
        <v>1.03</v>
      </c>
      <c r="K12" s="65">
        <v>1.05</v>
      </c>
      <c r="L12" s="65">
        <v>0.11945701357466063</v>
      </c>
      <c r="M12" s="65">
        <f>RECUPERACION[[#This Row],[AZUCARES TOTALES (%)]]/RECUPERACION[[#This Row],[VR. DIANA %]]</f>
        <v>0.95872402547881719</v>
      </c>
    </row>
  </sheetData>
  <mergeCells count="9">
    <mergeCell ref="C3:G3"/>
    <mergeCell ref="A1:B3"/>
    <mergeCell ref="L1:Q1"/>
    <mergeCell ref="L2:Q2"/>
    <mergeCell ref="L3:Q3"/>
    <mergeCell ref="H1:K1"/>
    <mergeCell ref="H2:K2"/>
    <mergeCell ref="H3:K3"/>
    <mergeCell ref="C1:G2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20A3-8AEB-4CF2-BC2C-7CA9C722FA2E}">
  <dimension ref="A1:N8"/>
  <sheetViews>
    <sheetView workbookViewId="0">
      <selection activeCell="H15" sqref="H15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19.42578125" bestFit="1" customWidth="1"/>
    <col min="4" max="4" width="23.85546875" bestFit="1" customWidth="1"/>
    <col min="5" max="5" width="12" bestFit="1" customWidth="1"/>
    <col min="6" max="6" width="25" bestFit="1" customWidth="1"/>
    <col min="7" max="7" width="24.28515625" bestFit="1" customWidth="1"/>
    <col min="8" max="8" width="36.5703125" bestFit="1" customWidth="1"/>
    <col min="9" max="9" width="5.28515625" customWidth="1"/>
    <col min="10" max="10" width="5.42578125" bestFit="1" customWidth="1"/>
    <col min="11" max="11" width="14.85546875" bestFit="1" customWidth="1"/>
    <col min="12" max="12" width="8.42578125" bestFit="1" customWidth="1"/>
    <col min="13" max="13" width="14.85546875" bestFit="1" customWidth="1"/>
    <col min="14" max="14" width="8.42578125" bestFit="1" customWidth="1"/>
    <col min="15" max="15" width="12" bestFit="1" customWidth="1"/>
    <col min="16" max="16" width="25" bestFit="1" customWidth="1"/>
  </cols>
  <sheetData>
    <row r="1" spans="1:14" ht="24.75" customHeight="1" x14ac:dyDescent="0.25">
      <c r="A1" s="123"/>
      <c r="B1" s="265" t="str">
        <f>control!C1</f>
        <v>Cuadro de mando para el ensayo de azúcares totales en alimentos</v>
      </c>
      <c r="C1" s="266"/>
      <c r="D1" s="266"/>
      <c r="E1" s="267"/>
      <c r="F1" s="278" t="s">
        <v>181</v>
      </c>
      <c r="G1" s="279"/>
      <c r="H1" s="279"/>
      <c r="I1" s="279"/>
      <c r="J1" s="279"/>
      <c r="K1" s="279"/>
      <c r="L1" s="280"/>
      <c r="M1" s="274" t="str">
        <f>control!H1</f>
        <v>SOFT-TC-026</v>
      </c>
      <c r="N1" s="275"/>
    </row>
    <row r="2" spans="1:14" ht="20.25" customHeight="1" x14ac:dyDescent="0.25">
      <c r="A2" s="123"/>
      <c r="B2" s="268"/>
      <c r="C2" s="269"/>
      <c r="D2" s="269"/>
      <c r="E2" s="270"/>
      <c r="F2" s="278" t="s">
        <v>182</v>
      </c>
      <c r="G2" s="279"/>
      <c r="H2" s="279"/>
      <c r="I2" s="279"/>
      <c r="J2" s="279"/>
      <c r="K2" s="279"/>
      <c r="L2" s="280"/>
      <c r="M2" s="274">
        <f>control!H2</f>
        <v>1</v>
      </c>
      <c r="N2" s="275"/>
    </row>
    <row r="3" spans="1:14" ht="23.25" customHeight="1" x14ac:dyDescent="0.25">
      <c r="A3" s="123"/>
      <c r="B3" s="271" t="s">
        <v>151</v>
      </c>
      <c r="C3" s="272"/>
      <c r="D3" s="272"/>
      <c r="E3" s="273"/>
      <c r="F3" s="281" t="s">
        <v>183</v>
      </c>
      <c r="G3" s="282"/>
      <c r="H3" s="282"/>
      <c r="I3" s="282"/>
      <c r="J3" s="282"/>
      <c r="K3" s="282"/>
      <c r="L3" s="283"/>
      <c r="M3" s="276">
        <f>control!H3</f>
        <v>43357</v>
      </c>
      <c r="N3" s="277"/>
    </row>
    <row r="5" spans="1:14" hidden="1" x14ac:dyDescent="0.25">
      <c r="A5" t="str">
        <f>"GRAFICO DE PRECISION "&amp; " ENTRE "&amp;TEXT(G5,"yyyy-MM-DD") &amp;" Y "&amp; TEXT(N5,"YYYY-MM-DD")</f>
        <v>GRAFICO DE PRECISION  ENTRE 2018-09-11 Y 2018-09-19</v>
      </c>
      <c r="G5">
        <f>MIN(PRECISION[FECHA DE ANALISIS])</f>
        <v>43354</v>
      </c>
      <c r="N5">
        <f>MAX(PRECISION[FECHA DE ANALISIS])</f>
        <v>43362</v>
      </c>
    </row>
    <row r="6" spans="1:14" x14ac:dyDescent="0.25">
      <c r="A6" t="s">
        <v>9</v>
      </c>
      <c r="B6" t="s">
        <v>3</v>
      </c>
      <c r="C6" t="s">
        <v>120</v>
      </c>
      <c r="D6" t="s">
        <v>16</v>
      </c>
      <c r="E6" t="s">
        <v>1</v>
      </c>
      <c r="F6" t="s">
        <v>125</v>
      </c>
      <c r="G6" t="s">
        <v>206</v>
      </c>
      <c r="H6" t="s">
        <v>209</v>
      </c>
      <c r="I6" t="s">
        <v>140</v>
      </c>
      <c r="J6" t="s">
        <v>141</v>
      </c>
      <c r="K6" t="s">
        <v>142</v>
      </c>
      <c r="L6" s="65" t="s">
        <v>147</v>
      </c>
    </row>
    <row r="7" spans="1:14" x14ac:dyDescent="0.25">
      <c r="A7" s="54" t="s">
        <v>204</v>
      </c>
      <c r="B7" s="69">
        <v>43354</v>
      </c>
      <c r="C7" s="54" t="s">
        <v>122</v>
      </c>
      <c r="D7" s="54" t="s">
        <v>64</v>
      </c>
      <c r="E7" s="70" t="s">
        <v>150</v>
      </c>
      <c r="F7" s="70" t="s">
        <v>126</v>
      </c>
      <c r="G7" s="65">
        <v>0.24105062798098048</v>
      </c>
      <c r="H7" s="65">
        <v>0.24277456647398848</v>
      </c>
      <c r="I7" s="70">
        <v>8.0727906549027798E-2</v>
      </c>
      <c r="J7" s="70">
        <v>0.11306059233567201</v>
      </c>
      <c r="K7" s="72"/>
      <c r="L7" s="65">
        <f>ABS(PRECISION[AZUCARES TOTALES (%)]-PRECISION[DUPLICADOS.AZUCARES TOTALES (%)])/AVERAGE(PRECISION[[AZUCARES TOTALES (%)]:[DUPLICADOS.AZUCARES TOTALES (%)]])</f>
        <v>5.2431367036696692E-3</v>
      </c>
    </row>
    <row r="8" spans="1:14" x14ac:dyDescent="0.25">
      <c r="A8" s="54" t="s">
        <v>210</v>
      </c>
      <c r="B8" s="69">
        <v>43362</v>
      </c>
      <c r="C8" s="54" t="s">
        <v>122</v>
      </c>
      <c r="D8" s="54" t="s">
        <v>64</v>
      </c>
      <c r="E8" s="70"/>
      <c r="F8" s="70" t="s">
        <v>126</v>
      </c>
      <c r="G8" s="65">
        <v>0.4100970873786407</v>
      </c>
      <c r="H8" s="65">
        <v>0.42127401415571281</v>
      </c>
      <c r="I8" s="70">
        <v>8.0727906549027798E-2</v>
      </c>
      <c r="J8" s="70">
        <v>0.11306059233567201</v>
      </c>
      <c r="K8" s="72"/>
      <c r="L8" s="65">
        <f>ABS(PRECISION[AZUCARES TOTALES (%)]-PRECISION[DUPLICADOS.AZUCARES TOTALES (%)])/AVERAGE(PRECISION[[AZUCARES TOTALES (%)]:[DUPLICADOS.AZUCARES TOTALES (%)]])</f>
        <v>3.3993182040296277E-2</v>
      </c>
    </row>
  </sheetData>
  <mergeCells count="8">
    <mergeCell ref="B1:E2"/>
    <mergeCell ref="B3:E3"/>
    <mergeCell ref="M1:N1"/>
    <mergeCell ref="M2:N2"/>
    <mergeCell ref="M3:N3"/>
    <mergeCell ref="F1:L1"/>
    <mergeCell ref="F2:L2"/>
    <mergeCell ref="F3:L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N43"/>
  <sheetViews>
    <sheetView topLeftCell="A4" workbookViewId="0">
      <selection activeCell="N7" sqref="N7"/>
    </sheetView>
  </sheetViews>
  <sheetFormatPr baseColWidth="10" defaultRowHeight="15" x14ac:dyDescent="0.25"/>
  <cols>
    <col min="1" max="1" width="18" customWidth="1"/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4" ht="24.75" customHeight="1" x14ac:dyDescent="0.25">
      <c r="A1" s="123"/>
      <c r="B1" s="262" t="str">
        <f>control!C1</f>
        <v>Cuadro de mando para el ensayo de azúcares totales en alimentos</v>
      </c>
      <c r="C1" s="263"/>
      <c r="D1" s="263"/>
      <c r="E1" s="263"/>
      <c r="F1" s="263"/>
      <c r="G1" s="263"/>
      <c r="H1" s="263"/>
      <c r="I1" s="264"/>
      <c r="J1" s="129" t="s">
        <v>181</v>
      </c>
      <c r="K1" s="130" t="str">
        <f>control!H1</f>
        <v>SOFT-TC-026</v>
      </c>
    </row>
    <row r="2" spans="1:14" ht="20.25" customHeight="1" x14ac:dyDescent="0.25">
      <c r="A2" s="123"/>
      <c r="B2" s="262"/>
      <c r="C2" s="263"/>
      <c r="D2" s="263"/>
      <c r="E2" s="263"/>
      <c r="F2" s="263"/>
      <c r="G2" s="263"/>
      <c r="H2" s="263"/>
      <c r="I2" s="264"/>
      <c r="J2" s="129" t="s">
        <v>182</v>
      </c>
      <c r="K2" s="130">
        <f>control!H2</f>
        <v>1</v>
      </c>
    </row>
    <row r="3" spans="1:14" ht="23.25" customHeight="1" x14ac:dyDescent="0.35">
      <c r="A3" s="123"/>
      <c r="B3" s="284" t="s">
        <v>151</v>
      </c>
      <c r="C3" s="285"/>
      <c r="D3" s="285"/>
      <c r="E3" s="285"/>
      <c r="F3" s="285"/>
      <c r="G3" s="285"/>
      <c r="H3" s="285"/>
      <c r="I3" s="286"/>
      <c r="J3" s="131" t="s">
        <v>183</v>
      </c>
      <c r="K3" s="132">
        <f>control!H3</f>
        <v>43357</v>
      </c>
    </row>
    <row r="4" spans="1:14" ht="23.25" x14ac:dyDescent="0.35">
      <c r="A4" s="292" t="s">
        <v>21</v>
      </c>
      <c r="B4" s="292"/>
      <c r="C4" s="292"/>
      <c r="D4" s="292"/>
      <c r="E4" s="292"/>
      <c r="F4" s="292"/>
      <c r="G4" s="292"/>
      <c r="H4" s="292"/>
      <c r="I4" s="292"/>
    </row>
    <row r="5" spans="1:14" ht="24" thickBot="1" x14ac:dyDescent="0.4">
      <c r="A5" s="127"/>
      <c r="B5" s="128"/>
      <c r="C5" s="127" t="s">
        <v>22</v>
      </c>
      <c r="E5" s="128"/>
      <c r="F5" s="128">
        <f>'Cuadro de mando'!C5</f>
        <v>0</v>
      </c>
      <c r="G5" s="128"/>
      <c r="H5" s="128"/>
      <c r="I5" s="128"/>
    </row>
    <row r="6" spans="1:14" x14ac:dyDescent="0.25">
      <c r="A6" s="287" t="s">
        <v>58</v>
      </c>
      <c r="B6" s="291"/>
      <c r="C6" s="291"/>
      <c r="D6" s="293"/>
      <c r="F6" s="287" t="s">
        <v>59</v>
      </c>
      <c r="G6" s="291"/>
      <c r="H6" s="288"/>
      <c r="I6" s="23"/>
      <c r="J6" s="287" t="s">
        <v>60</v>
      </c>
      <c r="K6" s="288"/>
      <c r="M6" s="287" t="s">
        <v>61</v>
      </c>
      <c r="N6" s="288"/>
    </row>
    <row r="7" spans="1:14" ht="18.75" thickBot="1" x14ac:dyDescent="0.4">
      <c r="A7" s="294" t="s">
        <v>23</v>
      </c>
      <c r="B7" s="294"/>
      <c r="C7" s="294"/>
      <c r="D7" s="294"/>
      <c r="J7" s="37" t="s">
        <v>46</v>
      </c>
      <c r="K7" s="44">
        <f>SQRT(SUMSQ(G24,C43))</f>
        <v>6.4673644151959572E-2</v>
      </c>
      <c r="M7" s="24" t="s">
        <v>9</v>
      </c>
      <c r="N7" s="175" t="s">
        <v>18</v>
      </c>
    </row>
    <row r="8" spans="1:14" ht="15.75" thickBot="1" x14ac:dyDescent="0.3">
      <c r="A8" s="158" t="s">
        <v>26</v>
      </c>
      <c r="B8" s="160" t="s">
        <v>15</v>
      </c>
      <c r="C8" s="159" t="s">
        <v>27</v>
      </c>
      <c r="F8" s="287" t="s">
        <v>24</v>
      </c>
      <c r="G8" s="291"/>
      <c r="H8" s="288"/>
      <c r="M8" s="24" t="s">
        <v>62</v>
      </c>
      <c r="N8" s="26"/>
    </row>
    <row r="9" spans="1:14" x14ac:dyDescent="0.25">
      <c r="A9" s="29">
        <v>1</v>
      </c>
      <c r="B9" s="25"/>
      <c r="C9" s="41">
        <v>3.4338000000000002</v>
      </c>
      <c r="F9" s="24" t="s">
        <v>28</v>
      </c>
      <c r="G9" s="25" t="s">
        <v>29</v>
      </c>
      <c r="H9" s="26"/>
      <c r="J9" s="287" t="s">
        <v>47</v>
      </c>
      <c r="K9" s="288"/>
      <c r="M9" s="24" t="s">
        <v>50</v>
      </c>
      <c r="N9" s="26">
        <v>3.5455999999999999</v>
      </c>
    </row>
    <row r="10" spans="1:14" ht="18.75" thickBot="1" x14ac:dyDescent="0.4">
      <c r="A10" s="29">
        <v>2</v>
      </c>
      <c r="B10" s="25"/>
      <c r="C10" s="41">
        <v>3.5695000000000001</v>
      </c>
      <c r="F10" s="24" t="s">
        <v>16</v>
      </c>
      <c r="G10" s="25" t="s">
        <v>32</v>
      </c>
      <c r="H10" s="26"/>
      <c r="J10" s="24" t="s">
        <v>48</v>
      </c>
      <c r="K10" s="4">
        <v>2</v>
      </c>
      <c r="M10" s="37" t="s">
        <v>51</v>
      </c>
      <c r="N10" s="176">
        <f>N9*K11</f>
        <v>0.45861374541037569</v>
      </c>
    </row>
    <row r="11" spans="1:14" ht="18.75" thickBot="1" x14ac:dyDescent="0.4">
      <c r="A11" s="29">
        <v>3</v>
      </c>
      <c r="B11" s="25"/>
      <c r="C11" s="41">
        <v>3.3948</v>
      </c>
      <c r="F11" s="24" t="s">
        <v>34</v>
      </c>
      <c r="G11" s="45">
        <v>43313</v>
      </c>
      <c r="H11" s="32"/>
      <c r="J11" s="37" t="s">
        <v>49</v>
      </c>
      <c r="K11" s="44">
        <f>K7*K10</f>
        <v>0.12934728830391914</v>
      </c>
    </row>
    <row r="12" spans="1:14" ht="15.75" thickBot="1" x14ac:dyDescent="0.3">
      <c r="A12" s="29">
        <v>4</v>
      </c>
      <c r="B12" s="25"/>
      <c r="C12" s="41">
        <v>3.39</v>
      </c>
      <c r="F12" s="287" t="s">
        <v>56</v>
      </c>
      <c r="G12" s="291"/>
      <c r="H12" s="288"/>
    </row>
    <row r="13" spans="1:14" ht="18.75" thickBot="1" x14ac:dyDescent="0.4">
      <c r="A13" s="29">
        <v>5</v>
      </c>
      <c r="B13" s="25"/>
      <c r="C13" s="41">
        <v>3.9512999999999998</v>
      </c>
      <c r="F13" s="24" t="s">
        <v>36</v>
      </c>
      <c r="G13" s="25">
        <v>3.62</v>
      </c>
      <c r="H13" s="26" t="s">
        <v>8</v>
      </c>
      <c r="J13" s="297" t="s">
        <v>25</v>
      </c>
      <c r="K13" s="298"/>
    </row>
    <row r="14" spans="1:14" ht="18.75" thickBot="1" x14ac:dyDescent="0.4">
      <c r="A14" s="29">
        <v>6</v>
      </c>
      <c r="B14" s="25"/>
      <c r="C14" s="41">
        <v>3.9098000000000002</v>
      </c>
      <c r="F14" s="24" t="s">
        <v>38</v>
      </c>
      <c r="G14" s="25">
        <v>0.09</v>
      </c>
      <c r="H14" s="26" t="s">
        <v>8</v>
      </c>
      <c r="J14" s="27" t="s">
        <v>30</v>
      </c>
      <c r="K14" s="28" t="s">
        <v>31</v>
      </c>
    </row>
    <row r="15" spans="1:14" ht="15.75" thickBot="1" x14ac:dyDescent="0.3">
      <c r="A15" s="29">
        <v>7</v>
      </c>
      <c r="B15" s="25"/>
      <c r="C15" s="41">
        <v>3.4238</v>
      </c>
      <c r="F15" s="37" t="s">
        <v>39</v>
      </c>
      <c r="G15" s="40">
        <v>2</v>
      </c>
      <c r="H15" s="174"/>
      <c r="J15" s="30" t="s">
        <v>33</v>
      </c>
      <c r="K15" s="31">
        <f>G17</f>
        <v>1.2430939226519336E-2</v>
      </c>
    </row>
    <row r="16" spans="1:14" ht="18" x14ac:dyDescent="0.35">
      <c r="A16" s="29">
        <v>8</v>
      </c>
      <c r="B16" s="25"/>
      <c r="C16" s="41">
        <v>3.5695000000000001</v>
      </c>
      <c r="F16" s="24" t="s">
        <v>40</v>
      </c>
      <c r="G16" s="46">
        <f>G14/G15</f>
        <v>4.4999999999999998E-2</v>
      </c>
      <c r="H16" s="46" t="s">
        <v>8</v>
      </c>
      <c r="J16" s="33" t="s">
        <v>35</v>
      </c>
      <c r="K16" s="34">
        <f>G24</f>
        <v>2.9621139090182432E-2</v>
      </c>
    </row>
    <row r="17" spans="1:11" ht="18.75" thickBot="1" x14ac:dyDescent="0.4">
      <c r="A17" s="29">
        <v>9</v>
      </c>
      <c r="B17" s="25"/>
      <c r="C17" s="41">
        <v>3.5598000000000001</v>
      </c>
      <c r="F17" s="37" t="s">
        <v>41</v>
      </c>
      <c r="G17" s="47">
        <f>G16/G13</f>
        <v>1.2430939226519336E-2</v>
      </c>
      <c r="H17" s="47"/>
      <c r="J17" s="35" t="s">
        <v>37</v>
      </c>
      <c r="K17" s="36">
        <f>C43</f>
        <v>5.7491463426271913E-2</v>
      </c>
    </row>
    <row r="18" spans="1:11" ht="15.75" thickBot="1" x14ac:dyDescent="0.3">
      <c r="A18" s="29">
        <v>10</v>
      </c>
      <c r="B18" s="25"/>
      <c r="C18" s="41">
        <v>3.4045000000000001</v>
      </c>
    </row>
    <row r="19" spans="1:11" x14ac:dyDescent="0.25">
      <c r="A19" s="29">
        <v>11</v>
      </c>
      <c r="B19" s="25"/>
      <c r="C19" s="41">
        <v>3.3948</v>
      </c>
      <c r="F19" s="287" t="s">
        <v>57</v>
      </c>
      <c r="G19" s="291"/>
      <c r="H19" s="288"/>
    </row>
    <row r="20" spans="1:11" ht="18" x14ac:dyDescent="0.35">
      <c r="A20" s="29">
        <v>12</v>
      </c>
      <c r="B20" s="25"/>
      <c r="C20" s="41"/>
      <c r="F20" s="24" t="s">
        <v>42</v>
      </c>
      <c r="G20" s="9">
        <f>C41-G13</f>
        <v>-7.4400000000000244E-2</v>
      </c>
      <c r="H20" s="4" t="s">
        <v>8</v>
      </c>
    </row>
    <row r="21" spans="1:11" ht="18.75" thickBot="1" x14ac:dyDescent="0.4">
      <c r="A21" s="29">
        <v>13</v>
      </c>
      <c r="B21" s="25"/>
      <c r="C21" s="41"/>
      <c r="F21" s="37" t="s">
        <v>43</v>
      </c>
      <c r="G21" s="43">
        <f>G20/G13</f>
        <v>-2.0552486187845369E-2</v>
      </c>
      <c r="H21" s="7"/>
    </row>
    <row r="22" spans="1:11" ht="15.75" thickBot="1" x14ac:dyDescent="0.3">
      <c r="A22" s="29">
        <v>14</v>
      </c>
      <c r="B22" s="25"/>
      <c r="C22" s="41"/>
    </row>
    <row r="23" spans="1:11" x14ac:dyDescent="0.25">
      <c r="A23" s="29">
        <v>15</v>
      </c>
      <c r="B23" s="25"/>
      <c r="C23" s="41"/>
      <c r="F23" s="287" t="s">
        <v>44</v>
      </c>
      <c r="G23" s="291"/>
      <c r="H23" s="288"/>
    </row>
    <row r="24" spans="1:11" ht="18.75" thickBot="1" x14ac:dyDescent="0.4">
      <c r="A24" s="29">
        <v>16</v>
      </c>
      <c r="B24" s="25"/>
      <c r="C24" s="41"/>
      <c r="F24" s="37" t="s">
        <v>45</v>
      </c>
      <c r="G24" s="43">
        <f>SQRT(G21^2+(C43/SQRT(COUNT(C9:C38)))^2+G17^2)</f>
        <v>2.9621139090182432E-2</v>
      </c>
      <c r="H24" s="7"/>
    </row>
    <row r="25" spans="1:11" x14ac:dyDescent="0.25">
      <c r="A25" s="29">
        <v>17</v>
      </c>
      <c r="B25" s="25"/>
      <c r="C25" s="41"/>
    </row>
    <row r="26" spans="1:11" x14ac:dyDescent="0.25">
      <c r="A26" s="29">
        <v>18</v>
      </c>
      <c r="B26" s="25"/>
      <c r="C26" s="41"/>
    </row>
    <row r="27" spans="1:11" x14ac:dyDescent="0.25">
      <c r="A27" s="29">
        <v>19</v>
      </c>
      <c r="B27" s="25"/>
      <c r="C27" s="41"/>
    </row>
    <row r="28" spans="1:11" x14ac:dyDescent="0.25">
      <c r="A28" s="29">
        <v>20</v>
      </c>
      <c r="B28" s="25"/>
      <c r="C28" s="41"/>
      <c r="H28" s="38"/>
    </row>
    <row r="29" spans="1:11" x14ac:dyDescent="0.25">
      <c r="A29" s="29">
        <v>21</v>
      </c>
      <c r="B29" s="25"/>
      <c r="C29" s="41"/>
    </row>
    <row r="30" spans="1:11" x14ac:dyDescent="0.25">
      <c r="A30" s="29">
        <v>22</v>
      </c>
      <c r="B30" s="25"/>
      <c r="C30" s="41"/>
    </row>
    <row r="31" spans="1:11" x14ac:dyDescent="0.25">
      <c r="A31" s="29">
        <v>23</v>
      </c>
      <c r="B31" s="25"/>
      <c r="C31" s="41"/>
      <c r="H31" s="23"/>
    </row>
    <row r="32" spans="1:11" x14ac:dyDescent="0.25">
      <c r="A32" s="29">
        <v>24</v>
      </c>
      <c r="B32" s="25"/>
      <c r="C32" s="41"/>
    </row>
    <row r="33" spans="1:3" x14ac:dyDescent="0.25">
      <c r="A33" s="29">
        <v>25</v>
      </c>
      <c r="B33" s="25"/>
      <c r="C33" s="41"/>
    </row>
    <row r="34" spans="1:3" x14ac:dyDescent="0.25">
      <c r="A34" s="29">
        <v>26</v>
      </c>
      <c r="B34" s="25"/>
      <c r="C34" s="41"/>
    </row>
    <row r="35" spans="1:3" x14ac:dyDescent="0.25">
      <c r="A35" s="29">
        <v>27</v>
      </c>
      <c r="B35" s="25"/>
      <c r="C35" s="41"/>
    </row>
    <row r="36" spans="1:3" x14ac:dyDescent="0.25">
      <c r="A36" s="29">
        <v>28</v>
      </c>
      <c r="B36" s="25"/>
      <c r="C36" s="41"/>
    </row>
    <row r="37" spans="1:3" x14ac:dyDescent="0.25">
      <c r="A37" s="29">
        <v>29</v>
      </c>
      <c r="B37" s="25"/>
      <c r="C37" s="41"/>
    </row>
    <row r="38" spans="1:3" ht="15.75" thickBot="1" x14ac:dyDescent="0.3">
      <c r="A38" s="39">
        <v>30</v>
      </c>
      <c r="B38" s="40"/>
      <c r="C38" s="42"/>
    </row>
    <row r="39" spans="1:3" ht="15.75" thickBot="1" x14ac:dyDescent="0.3"/>
    <row r="40" spans="1:3" x14ac:dyDescent="0.25">
      <c r="A40" s="287" t="s">
        <v>52</v>
      </c>
      <c r="B40" s="291"/>
      <c r="C40" s="293"/>
    </row>
    <row r="41" spans="1:3" x14ac:dyDescent="0.25">
      <c r="A41" s="289" t="s">
        <v>53</v>
      </c>
      <c r="B41" s="290"/>
      <c r="C41" s="9">
        <f xml:space="preserve"> AVERAGE(C9:C38)</f>
        <v>3.5455999999999999</v>
      </c>
    </row>
    <row r="42" spans="1:3" x14ac:dyDescent="0.25">
      <c r="A42" s="289" t="s">
        <v>54</v>
      </c>
      <c r="B42" s="290"/>
      <c r="C42" s="9">
        <f>STDEV(C9:C38)</f>
        <v>0.20384173272418968</v>
      </c>
    </row>
    <row r="43" spans="1:3" ht="18.75" thickBot="1" x14ac:dyDescent="0.4">
      <c r="A43" s="295" t="s">
        <v>55</v>
      </c>
      <c r="B43" s="296"/>
      <c r="C43" s="9">
        <f>C42/C41</f>
        <v>5.7491463426271913E-2</v>
      </c>
    </row>
  </sheetData>
  <sheetProtection algorithmName="SHA-512" hashValue="Ni1y/NvGozeI8H0CP+CAu0M+wbmrKAqBcGF5+GFwUpYqSp9W56UEq4hykEOGoOKGbqekbd9SMRLo96s8GtKMwQ==" saltValue="gFfT9dHA4Y/qt5IndUrHQg==" spinCount="100000" sheet="1" objects="1" scenarios="1" selectLockedCells="1"/>
  <mergeCells count="18">
    <mergeCell ref="A43:B43"/>
    <mergeCell ref="A40:C40"/>
    <mergeCell ref="J13:K13"/>
    <mergeCell ref="F12:H12"/>
    <mergeCell ref="F19:H19"/>
    <mergeCell ref="F23:H23"/>
    <mergeCell ref="B1:I2"/>
    <mergeCell ref="B3:I3"/>
    <mergeCell ref="M6:N6"/>
    <mergeCell ref="A41:B41"/>
    <mergeCell ref="A42:B42"/>
    <mergeCell ref="J6:K6"/>
    <mergeCell ref="J9:K9"/>
    <mergeCell ref="F8:H8"/>
    <mergeCell ref="A4:I4"/>
    <mergeCell ref="A6:D6"/>
    <mergeCell ref="F6:H6"/>
    <mergeCell ref="A7:D7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P s G A A B Q S w M E F A A C A A g A i F o 6 T d 0 a A O a n A A A A + A A A A B I A H A B D b 2 5 m a W c v U G F j a 2 F n Z S 5 4 b W w g o h g A K K A U A A A A A A A A A A A A A A A A A A A A A A A A A A A A h Y 9 N D o I w G E S v Q r q n f y p R 8 1 E W b C W a m B i 3 p F R o h G J o s d z N h U f y C p I o 6 s 7 l T N 4 k b x 6 3 O y R D U w d X 1 V n d m h g x T F G g j G w L b c o Y 9 e 4 U L l E i Y J f L c 1 6 q Y I S N X Q 9 W x 6 h y 7 r I m x H u P / Q y 3 X U k 4 p Y w c s 8 1 e V q r J Q 2 2 s y 4 1 U 6 L M q / q + Q g M N L R n A c M b x g K 4 7 n E Q M y 1 Z B p 8 0 X 4 a I w p k J 8 S 0 r 5 2 f a e E s m G 6 B T J F I O 8 X 4 g l Q S w M E F A A C A A g A i F o 6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h a O k 2 3 k o x W 8 g M A A P E S A A A T A B w A R m 9 y b X V s Y X M v U 2 V j d G l v b j E u b S C i G A A o o B Q A A A A A A A A A A A A A A A A A A A A A A A A A A A D t V 1 F v o 0 Y Q f o + U / 7 D i F M l I l i u r f a v u Y Q 8 2 d 9 t i Q A v k p E R 5 I P Y m h w 5 D C r h N F f l X 9 K f 0 J 9 w f 6 + w S G x Y W Y v v S p 9 Y v m J 3 Z m d l v v p l Z S r 6 s k j x D Q f 2 c / 3 x + d n 5 W f o k L v k J 2 5 D v U w r Y X o P c o 5 d X 5 G Y K f V y Q P P I M V 8 r T k 6 c z a F A X P q s 9 5 8 f U u z 7 9 O z O c b N 1 7 z 9 0 Y Y 3 6 X x 3 L j d 3 l h 5 V o H K 7 b Q 2 8 M 6 w 8 n S z z u I S / b Z J q n g V l w a Y E / p 8 x v g 6 / 5 3 X C u W k 9 j V 9 N n w S e G g R k S B k G E 0 e T G O K 1 D X L Y 4 x 8 p L a 3 k 1 5 5 T r Q g b r N p n c r 1 S 2 y F H k M 2 Q T Z 1 I o t 6 b l s b l v F 1 Z G G G q H t F W C g M R i F 1 6 D U W p l 9 s W J 5 r E R e s i u 3 9 D Z O H H 3 r O L s k n h 7 o f O 7 5 2 w f V d M H J F g 2 9 / i b / e h 4 C w K + m L B G I B d l z j D 7 D D x r a x N f e w X i Y p Y H q f p F W h g h r w F N L L 8 j / K i Q 7 8 K e L x 8 g u a 3 E A w I g a b O I i R I H L E 2 y 1 Y M b B F f P F i m C j O V q A Z U t 9 r H U A q 7 e l i m O b 5 W Z I N h d W m 2 M v + / w n 2 3 y C Y j j a 7 E G G Z Q Z g u B v o M e Z w P u O w G d g y j x 7 g 6 V 8 j 6 z n D o g o Y k A F t W 5 J M 6 P c b J 3 P 2 p z d 0 m i t q G 6 t i K s M 2 A j N i F k N + 4 W M L k M U f L e H 2 X x K u 8 A T g s 4 q y 8 z 4 t 1 n c / w z 0 f e 1 I u 2 Y H x e L M F y / A C b Q X t 7 N H P U S N 4 q i U o O f U g d D U R V 6 U C s Y 3 J 5 W f H V L 3 m S T X b 9 C T o E t X f H l Y V H r E + S s 9 j F D h g M j O 2 0 m Z c H q T c N E 4 p O e P s 1 y V Y z m m W 8 a I A L O O J P j 9 B 0 k 2 9 / t w Z y q x C I F M v / d a Z 2 S U K K A / R s 1 H 0 E 6 B t 6 I X b g O b k w I Q 6 Q N I o z v Z L Z a q 1 Z u U k r A H i Z Q 6 I y N Z 0 t 6 E Z i B 3 g W O G T 0 G r w 3 R b V P j S L X i f d g O f y + 8 j b V I G D 9 v S O w D Z w N c N S E A K A 5 l p T J / D L f v k A L Y l N c A z o k M 0 + q u l d P J Q q y T 7 E p q m A 7 W s U V r 5 I 1 l 4 E p t J T i i j 9 V U t R p z j 3 5 S 0 r a y w o v X r p + w f N i x b P u 1 B W L x W 7 s 9 k r 9 9 X o R Y 6 k X Y B O T U S u G c l X X M K S O j t t K n e j p L 1 I 5 l N B 2 4 9 F i o J 8 g C i N P 7 O Y / v m E 7 1 y R 3 z + N u X 5 c C P C B o g a O b C G 2 4 1 E j b O L X n 6 8 n 4 6 O E 5 u H / t r 4 Z B B H R y L V n a A 1 e A j t a A 0 t F t q 3 v N O L 1 z q Y F A m i 7 c m t W 0 p r V 8 + M w T i f P q p a B W C O q G d o z + + L C Y H z I t h l B u d Q m R D O V a 1 B V 3 p E M T 9 u B v h a H j f G / z 2 g 6 w o H v n G 8 t + / 8 b d O X 2 3 9 Z / S Y Q e v D / + O 5 Z N n y z C K U / 2 Y H I + u q W z x b c V m 8 F 0 H e 9 G F e D 2 i L O C h 4 n T w q X d Z n Y 8 x U 4 P Q V J b t K z j O R 4 D U R P A G k 3 o M z 0 O R H M D u t W E M 3 3 P / A F B L A Q I t A B Q A A g A I A I h a O k 3 d G g D m p w A A A P g A A A A S A A A A A A A A A A A A A A A A A A A A A A B D b 2 5 m a W c v U G F j a 2 F n Z S 5 4 b W x Q S w E C L Q A U A A I A C A C I W j p N D 8 r p q 6 Q A A A D p A A A A E w A A A A A A A A A A A A A A A A D z A A A A W 0 N v b n R l b n R f V H l w Z X N d L n h t b F B L A Q I t A B Q A A g A I A I h a O k 2 3 k o x W 8 g M A A P E S A A A T A A A A A A A A A A A A A A A A A O Q B A A B G b 3 J t d W x h c y 9 T Z W N 0 a W 9 u M S 5 t U E s F B g A A A A A D A A M A w g A A A C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h c A A A A A A A A d l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U E x J Q 0 F E T 1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S G 9 q Y T E i I C 8 + P E V u d H J 5 I F R 5 c G U 9 I l F 1 Z X J 5 S U Q i I F Z h b H V l P S J z Z j g 5 N T k w Y j M t N W Z h Y i 0 0 O T g 5 L W F j O T A t Z T l j O T E w M G N i M D U 1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g t M D k t M j V U M j A 6 N D A 6 M z A u M D M 2 N j M y O V o i I C 8 + P E V u d H J 5 I F R 5 c G U 9 I k Z p b G x D b 2 x 1 b W 5 U e X B l c y I g V m F s d W U 9 I n N B Q U F B Q U F B Q U F B P T 0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T U F U U k l a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U E x J Q 0 F E T 1 M v T 3 J p Z 2 V u L n t J R C B N V U V T V F J B L D B 9 J n F 1 b 3 Q 7 L C Z x d W 9 0 O 1 N l Y 3 R p b 2 4 x L 0 R V U E x J Q 0 F E T 1 M v T 3 J p Z 2 V u L n t G R U N I Q S B E R S B B T k F M S V N J U y w x f S Z x d W 9 0 O y w m c X V v d D t T Z W N 0 a W 9 u M S 9 E V V B M S U N B R E 9 T L 0 9 y a W d l b i 5 7 V E l Q T y B E R S B N V U V T V F J B L D J 9 J n F 1 b 3 Q 7 L C Z x d W 9 0 O 1 N l Y 3 R p b 2 4 x L 0 R V U E x J Q 0 F E T 1 M v T 3 J p Z 2 V u L n t N Q V R S S V o s M 3 0 m c X V v d D s s J n F 1 b 3 Q 7 U 2 V j d G l v b j E v R F V Q T E l D Q U R P U y 9 P c m l n Z W 4 u e 1 B y b 3 R l a W 5 h I C g l K S w x M n 0 m c X V v d D s s J n F 1 b 3 Q 7 U 2 V j d G l v b j E v R F V Q T E l D Q U R P U y 9 P c m l n Z W 4 u e 0 F O Q U x J U 1 R B L D E z f S Z x d W 9 0 O y w m c X V v d D t T Z W N 0 a W 9 u M S 9 E V V B M S U N B R E 9 T L 0 9 y a W d l b i 5 7 R V N U Q U R P I E R F T C B S R V N V T F R B R E 8 s M T R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R V U E x J Q 0 F E T 1 M v T 3 J p Z 2 V u L n t J R C B N V U V T V F J B L D B 9 J n F 1 b 3 Q 7 L C Z x d W 9 0 O 1 N l Y 3 R p b 2 4 x L 0 R V U E x J Q 0 F E T 1 M v T 3 J p Z 2 V u L n t G R U N I Q S B E R S B B T k F M S V N J U y w x f S Z x d W 9 0 O y w m c X V v d D t T Z W N 0 a W 9 u M S 9 E V V B M S U N B R E 9 T L 0 9 y a W d l b i 5 7 V E l Q T y B E R S B N V U V T V F J B L D J 9 J n F 1 b 3 Q 7 L C Z x d W 9 0 O 1 N l Y 3 R p b 2 4 x L 0 R V U E x J Q 0 F E T 1 M v T 3 J p Z 2 V u L n t N Q V R S S V o s M 3 0 m c X V v d D s s J n F 1 b 3 Q 7 U 2 V j d G l v b j E v R F V Q T E l D Q U R P U y 9 P c m l n Z W 4 u e 1 B y b 3 R l a W 5 h I C g l K S w x M n 0 m c X V v d D s s J n F 1 b 3 Q 7 U 2 V j d G l v b j E v R F V Q T E l D Q U R P U y 9 P c m l n Z W 4 u e 0 F O Q U x J U 1 R B L D E z f S Z x d W 9 0 O y w m c X V v d D t T Z W N 0 a W 9 u M S 9 E V V B M S U N B R E 9 T L 0 9 y a W d l b i 5 7 R V N U Q U R P I E R F T C B S R V N V T F R B R E 8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I b 2 p h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4 O T I 2 M T N m Z i 0 3 Z G U w L T Q 3 N W I t Y m Z m M C 0 x Y T l l Z W J m N j J h Z T g i I C 8 + P E V u d H J 5 I F R 5 c G U 9 I k Z p b G x M Y X N 0 V X B k Y X R l Z C I g V m F s d W U 9 I m Q y M D E 4 L T A 5 L T I 1 V D I w O j Q y O j Q 4 L j U 3 N j U 5 N D Z a I i A v P j x F b n R y e S B U e X B l P S J G a W x s Q 2 9 s d W 1 u V H l w Z X M i I F Z h b H V l P S J z Q U F B Q U F B Q U F B Q U E 9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J R C B N V U V T V F J B J n F 1 b 3 Q 7 L C Z x d W 9 0 O 0 1 B V F J J W i Z x d W 9 0 O y w m c X V v d D t O a X R y w 7 N n Z W 5 v I C h n L z E w M G c p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R V N U U k F T L 0 9 y a W d l b i 5 7 R k V D S E E g R E U g Q U 5 B T E l T S V M s M H 0 m c X V v d D s s J n F 1 b 3 Q 7 U 2 V j d G l v b j E v T V V F U 1 R S Q V M v T 3 J p Z 2 V u L n t U S V B P I E R F I E 1 V R V N U U k E s M X 0 m c X V v d D s s J n F 1 b 3 Q 7 U 2 V j d G l v b j E v T V V F U 1 R S Q V M v T 3 J p Z 2 V u L n t J R C B N V U V T V F J B L D J 9 J n F 1 b 3 Q 7 L C Z x d W 9 0 O 1 N l Y 3 R p b 2 4 x L 0 1 V R V N U U k F T L 0 9 y a W d l b i 5 7 T U F U U k l a L D N 9 J n F 1 b 3 Q 7 L C Z x d W 9 0 O 1 N l Y 3 R p b 2 4 x L 0 1 V R V N U U k F T L 0 9 y a W d l b i 5 7 T m l 0 c s O z Z 2 V u b y A o Z y 8 x M D B n K S w 5 f S Z x d W 9 0 O y w m c X V v d D t T Z W N 0 a W 9 u M S 9 N V U V T V F J B U y 9 P c m l n Z W 4 u e 1 B y b 3 R l a W 5 h I C g l K S w x M n 0 m c X V v d D s s J n F 1 b 3 Q 7 U 2 V j d G l v b j E v T V V F U 1 R S Q V M v T 3 J p Z 2 V u L n t B T k F M S V N U Q S w x M 3 0 m c X V v d D s s J n F 1 b 3 Q 7 U 2 V j d G l v b j E v T V V F U 1 R S Q V M v T 3 J p Z 2 V u L n t F U 1 R B R E 8 g R E V M I F J F U 1 V M V E F E T y w x N H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V V F U 1 R S Q V M v T 3 J p Z 2 V u L n t G R U N I Q S B E R S B B T k F M S V N J U y w w f S Z x d W 9 0 O y w m c X V v d D t T Z W N 0 a W 9 u M S 9 N V U V T V F J B U y 9 P c m l n Z W 4 u e 1 R J U E 8 g R E U g T V V F U 1 R S Q S w x f S Z x d W 9 0 O y w m c X V v d D t T Z W N 0 a W 9 u M S 9 N V U V T V F J B U y 9 P c m l n Z W 4 u e 0 l E I E 1 V R V N U U k E s M n 0 m c X V v d D s s J n F 1 b 3 Q 7 U 2 V j d G l v b j E v T V V F U 1 R S Q V M v T 3 J p Z 2 V u L n t N Q V R S S V o s M 3 0 m c X V v d D s s J n F 1 b 3 Q 7 U 2 V j d G l v b j E v T V V F U 1 R S Q V M v T 3 J p Z 2 V u L n t O a X R y w 7 N n Z W 5 v I C h n L z E w M G c p L D l 9 J n F 1 b 3 Q 7 L C Z x d W 9 0 O 1 N l Y 3 R p b 2 4 x L 0 1 V R V N U U k F T L 0 9 y a W d l b i 5 7 U H J v d G V p b m E g K C U p L D E y f S Z x d W 9 0 O y w m c X V v d D t T Z W N 0 a W 9 u M S 9 N V U V T V F J B U y 9 P c m l n Z W 4 u e 0 F O Q U x J U 1 R B L D E z f S Z x d W 9 0 O y w m c X V v d D t T Z W N 0 a W 9 u M S 9 N V U V T V F J B U y 9 P c m l n Z W 4 u e 0 V T V E F E T y B E R U w g U k V T V U x U Q U R P L D E 0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J F Q 1 V Q R V J B Q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T V V N U Q U 5 D S U E m c X V v d D s s J n F 1 b 3 Q 7 J U 4 m c X V v d D s s J n F 1 b 3 Q 7 T E N J J n F 1 b 3 Q 7 L C Z x d W 9 0 O 0 x B S S Z x d W 9 0 O y w m c X V v d D t Q U k 9 N R U R J T y Z x d W 9 0 O y w m c X V v d D t M Q V M m c X V v d D s s J n F 1 b 3 Q 7 T E N T J n F 1 b 3 Q 7 X S I g L z 4 8 R W 5 0 c n k g V H l w Z T 0 i R m l s b E N v b H V t b l R 5 c G V z I i B W Y W x 1 Z T 0 i c 0 J n V U Z C U U 1 G Q l E 9 P S I g L z 4 8 R W 5 0 c n k g V H l w Z T 0 i R m l s b E x h c 3 R V c G R h d G V k I i B W Y W x 1 Z T 0 i Z D I w M T g t M D k t M j Z U M T U 6 M z Y 6 M T U u M z E 4 M T Y z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F J F Q 1 V Q R V J B Q 0 l P T i 9 U a X B v I G N h b W J p Y W R v L n t T V V N U Q U 5 D S U E s M H 0 m c X V v d D s s J n F 1 b 3 Q 7 U 2 V j d G l v b j E v T E l N S V R F U y B S R U N V U E V S Q U N J T 0 4 v V G l w b y B j Y W 1 i a W F k b y 5 7 J U 4 s M X 0 m c X V v d D s s J n F 1 b 3 Q 7 U 2 V j d G l v b j E v T E l N S V R F U y B S R U N V U E V S Q U N J T 0 4 v V G l w b y B j Y W 1 i a W F k b y 5 7 T E N J L D J 9 J n F 1 b 3 Q 7 L C Z x d W 9 0 O 1 N l Y 3 R p b 2 4 x L 0 x J T U l U R V M g U k V D V V B F U k F D S U 9 O L 1 R p c G 8 g Y 2 F t Y m l h Z G 8 u e 0 x B S S w z f S Z x d W 9 0 O y w m c X V v d D t T Z W N 0 a W 9 u M S 9 M S U 1 J V E V T I F J F Q 1 V Q R V J B Q 0 l P T i 9 U a X B v I G N h b W J p Y W R v L n t Q U k 9 N R U R J T y w 0 f S Z x d W 9 0 O y w m c X V v d D t T Z W N 0 a W 9 u M S 9 M S U 1 J V E V T I F J F Q 1 V Q R V J B Q 0 l P T i 9 U a X B v I G N h b W J p Y W R v L n t M Q V M s N X 0 m c X V v d D s s J n F 1 b 3 Q 7 U 2 V j d G l v b j E v T E l N S V R F U y B S R U N V U E V S Q U N J T 0 4 v V G l w b y B j Y W 1 i a W F k b y 5 7 T E N T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x J T U l U R V M g U k V D V V B F U k F D S U 9 O L 1 R p c G 8 g Y 2 F t Y m l h Z G 8 u e 1 N V U 1 R B T k N J Q S w w f S Z x d W 9 0 O y w m c X V v d D t T Z W N 0 a W 9 u M S 9 M S U 1 J V E V T I F J F Q 1 V Q R V J B Q 0 l P T i 9 U a X B v I G N h b W J p Y W R v L n s l T i w x f S Z x d W 9 0 O y w m c X V v d D t T Z W N 0 a W 9 u M S 9 M S U 1 J V E V T I F J F Q 1 V Q R V J B Q 0 l P T i 9 U a X B v I G N h b W J p Y W R v L n t M Q 0 k s M n 0 m c X V v d D s s J n F 1 b 3 Q 7 U 2 V j d G l v b j E v T E l N S V R F U y B S R U N V U E V S Q U N J T 0 4 v V G l w b y B j Y W 1 i a W F k b y 5 7 T E F J L D N 9 J n F 1 b 3 Q 7 L C Z x d W 9 0 O 1 N l Y 3 R p b 2 4 x L 0 x J T U l U R V M g U k V D V V B F U k F D S U 9 O L 1 R p c G 8 g Y 2 F t Y m l h Z G 8 u e 1 B S T 0 1 F R E l P L D R 9 J n F 1 b 3 Q 7 L C Z x d W 9 0 O 1 N l Y 3 R p b 2 4 x L 0 x J T U l U R V M g U k V D V V B F U k F D S U 9 O L 1 R p c G 8 g Y 2 F t Y m l h Z G 8 u e 0 x B U y w 1 f S Z x d W 9 0 O y w m c X V v d D t T Z W N 0 a W 9 u M S 9 M S U 1 J V E V T I F J F Q 1 V Q R V J B Q 0 l P T i 9 U a X B v I G N h b W J p Y W R v L n t M Q 1 M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l M j B S R U N V U E V S Q U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V B R F J P J T I w T U F O R E 8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C 0 w O S 0 y M V Q x N D o z M j o x N S 4 w O D Y 5 N j k x W i I g L z 4 8 R W 5 0 c n k g V H l w Z T 0 i R m l s b E N v b H V t b l R 5 c G V z I i B W Y W x 1 Z T 0 i c 0 J 3 W U d C Z 1 V G Q l F V R k J R V U F C U U F H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J R C B N V U V T V F J B J n F 1 b 3 Q 7 L C Z x d W 9 0 O 0 1 B V F J J W i Z x d W 9 0 O y w m c X V v d D t Q Z X N v I G 1 1 Z X N 0 c m E g K G c p J n F 1 b 3 Q 7 L C Z x d W 9 0 O 1 B l c 2 8 g b X V l c 3 R y Y S B D b 3 J y Z W d p Z G 8 g K G c p J n F 1 b 3 Q 7 L C Z x d W 9 0 O 1 Z v b C 4 g S E N s I C h t b C k m c X V v d D s s J n F 1 b 3 Q 7 V m 9 s L i B I Q 2 w g Y 2 9 y c m V n a W R v I C h t b C k m c X V v d D s s J n F 1 b 3 Q 7 Q 2 9 u Y 2 V u d H J h Y 2 n D s 2 4 g S E N s I C h O K S Z x d W 9 0 O y w m c X V v d D t O a X R y w 7 N n Z W 5 v I C h n L z E w M G c p J n F 1 b 3 Q 7 L C Z x d W 9 0 O 0 Z h Y 3 R v c i B k Z S B j b 2 5 2 Z X J z a c O z b i Z x d W 9 0 O y w m c X V v d D t I d W 1 l Z G F k J S Z x d W 9 0 O y w m c X V v d D t Q c m 9 0 Z W l u Y S A o J S k m c X V v d D s s J n F 1 b 3 Q 7 Q U 5 B T E l T V E E m c X V v d D s s J n F 1 b 3 Q 7 R V N U Q U R P I E R F T C B S R V N V T F R B R E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1 V B R F J P I E 1 B T k R P L 1 R p c G 8 g Y 2 F t Y m l h Z G 8 u e 0 Z F Q 0 h B I E R F I E F O Q U x J U 0 l T L D B 9 J n F 1 b 3 Q 7 L C Z x d W 9 0 O 1 N l Y 3 R p b 2 4 x L 0 N V Q U R S T y B N Q U 5 E T y 9 U a X B v I G N h b W J p Y W R v L n t U S V B P I E R F I E 1 V R V N U U k E s M X 0 m c X V v d D s s J n F 1 b 3 Q 7 U 2 V j d G l v b j E v Q 1 V B R F J P I E 1 B T k R P L 1 R p c G 8 g Y 2 F t Y m l h Z G 8 u e 0 l E I E 1 V R V N U U k E s M n 0 m c X V v d D s s J n F 1 b 3 Q 7 U 2 V j d G l v b j E v Q 1 V B R F J P I E 1 B T k R P L 1 R p c G 8 g Y 2 F t Y m l h Z G 8 u e 0 1 B V F J J W i w z f S Z x d W 9 0 O y w m c X V v d D t T Z W N 0 a W 9 u M S 9 D V U F E U k 8 g T U F O R E 8 v V G l w b y B j Y W 1 i a W F k b y 5 7 U G V z b y B t d W V z d H J h I C h n K S w 0 f S Z x d W 9 0 O y w m c X V v d D t T Z W N 0 a W 9 u M S 9 D V U F E U k 8 g T U F O R E 8 v V G l w b y B j Y W 1 i a W F k b y 5 7 U G V z b y B t d W V z d H J h I E N v c n J l Z 2 l k b y A o Z y k s N X 0 m c X V v d D s s J n F 1 b 3 Q 7 U 2 V j d G l v b j E v Q 1 V B R F J P I E 1 B T k R P L 1 R p c G 8 g Y 2 F t Y m l h Z G 8 u e 1 Z v b C 4 g S E N s I C h t b C k s N n 0 m c X V v d D s s J n F 1 b 3 Q 7 U 2 V j d G l v b j E v Q 1 V B R F J P I E 1 B T k R P L 1 R p c G 8 g Y 2 F t Y m l h Z G 8 u e 1 Z v b C 4 g S E N s I G N v c n J l Z 2 l k b y A o b W w p L D d 9 J n F 1 b 3 Q 7 L C Z x d W 9 0 O 1 N l Y 3 R p b 2 4 x L 0 N V Q U R S T y B N Q U 5 E T y 9 U a X B v I G N h b W J p Y W R v L n t D b 2 5 j Z W 5 0 c m F j a c O z b i B I Q 2 w g K E 4 p L D h 9 J n F 1 b 3 Q 7 L C Z x d W 9 0 O 1 N l Y 3 R p b 2 4 x L 0 N V Q U R S T y B N Q U 5 E T y 9 U a X B v I G N h b W J p Y W R v L n t O a X R y w 7 N n Z W 5 v I C h n L z E w M G c p L D l 9 J n F 1 b 3 Q 7 L C Z x d W 9 0 O 1 N l Y 3 R p b 2 4 x L 0 N V Q U R S T y B N Q U 5 E T y 9 U a X B v I G N h b W J p Y W R v L n t G Y W N 0 b 3 I g Z G U g Y 2 9 u d m V y c 2 n D s 2 4 s M T B 9 J n F 1 b 3 Q 7 L C Z x d W 9 0 O 1 N l Y 3 R p b 2 4 x L 0 N V Q U R S T y B N Q U 5 E T y 9 U a X B v I G N h b W J p Y W R v L n t I d W 1 l Z G F k J S w x M X 0 m c X V v d D s s J n F 1 b 3 Q 7 U 2 V j d G l v b j E v Q 1 V B R F J P I E 1 B T k R P L 1 R p c G 8 g Y 2 F t Y m l h Z G 8 u e 1 B y b 3 R l a W 5 h I C g l K S w x M n 0 m c X V v d D s s J n F 1 b 3 Q 7 U 2 V j d G l v b j E v Q 1 V B R F J P I E 1 B T k R P L 1 R p c G 8 g Y 2 F t Y m l h Z G 8 u e 0 F O Q U x J U 1 R B L D E z f S Z x d W 9 0 O y w m c X V v d D t T Z W N 0 a W 9 u M S 9 D V U F E U k 8 g T U F O R E 8 v V G l w b y B j Y W 1 i a W F k b y 5 7 R V N U Q U R P I E R F T C B S R V N V T F R B R E 8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D V U F E U k 8 g T U F O R E 8 v V G l w b y B j Y W 1 i a W F k b y 5 7 R k V D S E E g R E U g Q U 5 B T E l T S V M s M H 0 m c X V v d D s s J n F 1 b 3 Q 7 U 2 V j d G l v b j E v Q 1 V B R F J P I E 1 B T k R P L 1 R p c G 8 g Y 2 F t Y m l h Z G 8 u e 1 R J U E 8 g R E U g T V V F U 1 R S Q S w x f S Z x d W 9 0 O y w m c X V v d D t T Z W N 0 a W 9 u M S 9 D V U F E U k 8 g T U F O R E 8 v V G l w b y B j Y W 1 i a W F k b y 5 7 S U Q g T V V F U 1 R S Q S w y f S Z x d W 9 0 O y w m c X V v d D t T Z W N 0 a W 9 u M S 9 D V U F E U k 8 g T U F O R E 8 v V G l w b y B j Y W 1 i a W F k b y 5 7 T U F U U k l a L D N 9 J n F 1 b 3 Q 7 L C Z x d W 9 0 O 1 N l Y 3 R p b 2 4 x L 0 N V Q U R S T y B N Q U 5 E T y 9 U a X B v I G N h b W J p Y W R v L n t Q Z X N v I G 1 1 Z X N 0 c m E g K G c p L D R 9 J n F 1 b 3 Q 7 L C Z x d W 9 0 O 1 N l Y 3 R p b 2 4 x L 0 N V Q U R S T y B N Q U 5 E T y 9 U a X B v I G N h b W J p Y W R v L n t Q Z X N v I G 1 1 Z X N 0 c m E g Q 2 9 y c m V n a W R v I C h n K S w 1 f S Z x d W 9 0 O y w m c X V v d D t T Z W N 0 a W 9 u M S 9 D V U F E U k 8 g T U F O R E 8 v V G l w b y B j Y W 1 i a W F k b y 5 7 V m 9 s L i B I Q 2 w g K G 1 s K S w 2 f S Z x d W 9 0 O y w m c X V v d D t T Z W N 0 a W 9 u M S 9 D V U F E U k 8 g T U F O R E 8 v V G l w b y B j Y W 1 i a W F k b y 5 7 V m 9 s L i B I Q 2 w g Y 2 9 y c m V n a W R v I C h t b C k s N 3 0 m c X V v d D s s J n F 1 b 3 Q 7 U 2 V j d G l v b j E v Q 1 V B R F J P I E 1 B T k R P L 1 R p c G 8 g Y 2 F t Y m l h Z G 8 u e 0 N v b m N l b n R y Y W N p w 7 N u I E h D b C A o T i k s O H 0 m c X V v d D s s J n F 1 b 3 Q 7 U 2 V j d G l v b j E v Q 1 V B R F J P I E 1 B T k R P L 1 R p c G 8 g Y 2 F t Y m l h Z G 8 u e 0 5 p d H L D s 2 d l b m 8 g K G c v M T A w Z y k s O X 0 m c X V v d D s s J n F 1 b 3 Q 7 U 2 V j d G l v b j E v Q 1 V B R F J P I E 1 B T k R P L 1 R p c G 8 g Y 2 F t Y m l h Z G 8 u e 0 Z h Y 3 R v c i B k Z S B j b 2 5 2 Z X J z a c O z b i w x M H 0 m c X V v d D s s J n F 1 b 3 Q 7 U 2 V j d G l v b j E v Q 1 V B R F J P I E 1 B T k R P L 1 R p c G 8 g Y 2 F t Y m l h Z G 8 u e 0 h 1 b W V k Y W Q l L D E x f S Z x d W 9 0 O y w m c X V v d D t T Z W N 0 a W 9 u M S 9 D V U F E U k 8 g T U F O R E 8 v V G l w b y B j Y W 1 i a W F k b y 5 7 U H J v d G V p b m E g K C U p L D E y f S Z x d W 9 0 O y w m c X V v d D t T Z W N 0 a W 9 u M S 9 D V U F E U k 8 g T U F O R E 8 v V G l w b y B j Y W 1 i a W F k b y 5 7 Q U 5 B T E l T V E E s M T N 9 J n F 1 b 3 Q 7 L C Z x d W 9 0 O 1 N l Y 3 R p b 2 4 x L 0 N V Q U R S T y B N Q U 5 E T y 9 U a X B v I G N h b W J p Y W R v L n t F U 1 R B R E 8 g R E V M I F J F U 1 V M V E F E T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Q U R S T y U y M E 1 B T k R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Q U R S T y U y M E 1 B T k R P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B S R U N J U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4 L T A 5 L T I w V D I x O j A x O j Q 5 L j Y 5 N j A 1 M j F a I i A v P j x F b n R y e S B U e X B l P S J G a W x s Q 2 9 s d W 1 u V H l w Z X M i I F Z h b H V l P S J z Q m d V R k F B P T 0 i I C 8 + P E V u d H J 5 I F R 5 c G U 9 I k Z p b G x D b 2 x 1 b W 5 O Y W 1 l c y I g V m F s d W U 9 I n N b J n F 1 b 3 Q 7 T U F U U k l a J n F 1 b 3 Q 7 L C Z x d W 9 0 O 0 x D J n F 1 b 3 Q 7 L C Z x d W 9 0 O 0 x B J n F 1 b 3 Q 7 L C Z x d W 9 0 O 1 J Q R C U g T U V E S U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F B S R U N J U 0 l P T i 9 U a X B v I G N h b W J p Y W R v L n t N Q V R S S V o s M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S U 1 J V E V T I F B S R U N J U 0 l P T i 9 U a X B v I G N h b W J p Y W R v L n t N Q V R S S V o s M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U m V s Y X R p b 2 5 z a G l w S W 5 m b y Z x d W 9 0 O z p b X X 0 i I C 8 + P E V u d H J 5 I F R 5 c G U 9 I l F 1 Z X J 5 S U Q i I F Z h b H V l P S J z O G F h M j E 2 N z Y t M z U 0 Z i 0 0 Z G E w L T g 4 O W Y t N W E 3 M T N l N z k w M m E 4 I i A v P j w v U 3 R h Y m x l R W 5 0 c m l l c z 4 8 L 0 l 0 Z W 0 + P E l 0 Z W 0 + P E l 0 Z W 1 M b 2 N h d G l v b j 4 8 S X R l b V R 5 c G U + R m 9 y b X V s Y T w v S X R l b V R 5 c G U + P E l 0 Z W 1 Q Y X R o P l N l Y 3 R p b 2 4 x L 0 x J T U l U R V M l M j B Q U k V D S V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B S R U N J U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S R U N J U 0 l P T i I g L z 4 8 R W 5 0 c n k g V H l w Z T 0 i R m l s b G V k Q 2 9 t c G x l d G V S Z X N 1 b H R U b 1 d v c m t z a G V l d C I g V m F s d W U 9 I m w x I i A v P j x F b n R y e S B U e X B l P S J G a W x s Q 2 9 s d W 1 u V H l w Z X M i I F Z h b H V l P S J z Q m d j R 0 J n Q U F B Q U F F Q k F R P S I g L z 4 8 R W 5 0 c n k g V H l w Z T 0 i R m l s b E x h c 3 R V c G R h d G V k I i B W Y W x 1 Z T 0 i Z D I w M T g t M D k t M j Z U M T U 6 N T A 6 M z Y u O T U 1 M T Q 1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Y z Q z N G M 0 O C 0 x Y j Y z L T Q 1 Z D M t Y W Y 1 N S 1 j M G R j Y W M y M T c 4 N T g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T U F U U k l a J n F 1 b 3 Q 7 L C Z x d W 9 0 O 0 F O Q U x J U 1 R B J n F 1 b 3 Q 7 L C Z x d W 9 0 O 0 V T V E F E T y B E R U w g U k V T V U x U Q U R P J n F 1 b 3 Q 7 L C Z x d W 9 0 O 0 F a V U N B U k V T I F R P V E F M R V M g K C U p J n F 1 b 3 Q 7 L C Z x d W 9 0 O 0 R V U E x J Q 0 F E T 1 M u Q V p V Q 0 F S R V M g V E 9 U Q U x F U y A o J S k m c X V v d D s s J n F 1 b 3 Q 7 T E M m c X V v d D s s J n F 1 b 3 Q 7 T E E m c X V v d D s s J n F 1 b 3 Q 7 U l B E J S B N R U R J Q S Z x d W 9 0 O 1 0 i I C 8 + P E V u d H J 5 I F R 5 c G U 9 I k Z p b G x T d G F 0 d X M i I F Z h b H V l P S J z Q 2 9 t c G x l d G U i I C 8 + P E V u d H J 5 I F R 5 c G U 9 I k Z p b G x D b 3 V u d C I g V m F s d W U 9 I m w y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F Q 0 l T S U 9 O L 1 R p c G 8 g Y 2 F t Y m l h Z G 8 u e 0 l E I E 1 V R V N U U k E s M H 0 m c X V v d D s s J n F 1 b 3 Q 7 U 2 V j d G l v b j E v U F J F Q 0 l T S U 9 O L 1 R p c G 8 g Y 2 F t Y m l h Z G 8 u e 0 Z F Q 0 h B I E R F I E F O Q U x J U 0 l T L D F 9 J n F 1 b 3 Q 7 L C Z x d W 9 0 O 1 N l Y 3 R p b 2 4 x L 1 B S R U N J U 0 l P T i 9 U a X B v I G N h b W J p Y W R v L n t U S V B P I E R F I E 1 V R V N U U k E s M n 0 m c X V v d D s s J n F 1 b 3 Q 7 U 2 V j d G l v b j E v U F J F Q 0 l T S U 9 O L 1 R p c G 8 g Y 2 F t Y m l h Z G 8 u e 0 1 B V F J J W i w z f S Z x d W 9 0 O y w m c X V v d D t T Z W N 0 a W 9 u M S 9 N V U V T V F J B U y 9 P c m l n Z W 4 u e 0 F O Q U x J U 1 R B L D E z f S Z x d W 9 0 O y w m c X V v d D t T Z W N 0 a W 9 u M S 9 N V U V T V F J B U y 9 P c m l n Z W 4 u e 0 V T V E F E T y B E R U w g U k V T V U x U Q U R P L D E 1 f S Z x d W 9 0 O y w m c X V v d D t T Z W N 0 a W 9 u M S 9 N V U V T V F J B U y 9 P c m l n Z W 4 u e 0 F a V U N B U k V T I F R P V E F M R V M g K C U p L D E y f S Z x d W 9 0 O y w m c X V v d D t T Z W N 0 a W 9 u M S 9 E V V B M S U N B R E 9 T L 0 9 y a W d l b i 5 7 Q V p V Q 0 F S R V M g V E 9 U Q U x F U y A o J S k s M T J 9 J n F 1 b 3 Q 7 L C Z x d W 9 0 O 1 N l Y 3 R p b 2 4 x L 0 x J T U l U R V M g U F J F Q 0 l T S U 9 O L 1 R p c G 8 g Y 2 F t Y m l h Z G 8 u e 0 x D L D F 9 J n F 1 b 3 Q 7 L C Z x d W 9 0 O 1 N l Y 3 R p b 2 4 x L 0 x J T U l U R V M g U F J F Q 0 l T S U 9 O L 1 R p c G 8 g Y 2 F t Y m l h Z G 8 u e 0 x B L D J 9 J n F 1 b 3 Q 7 L C Z x d W 9 0 O 1 N l Y 3 R p b 2 4 x L 0 x J T U l U R V M g U F J F Q 0 l T S U 9 O L 1 R p c G 8 g Y 2 F t Y m l h Z G 8 u e 1 J Q R C U g T U V E S U E s M 3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S R U N J U 0 l P T i 9 U a X B v I G N h b W J p Y W R v L n t J R C B N V U V T V F J B L D B 9 J n F 1 b 3 Q 7 L C Z x d W 9 0 O 1 N l Y 3 R p b 2 4 x L 1 B S R U N J U 0 l P T i 9 U a X B v I G N h b W J p Y W R v L n t G R U N I Q S B E R S B B T k F M S V N J U y w x f S Z x d W 9 0 O y w m c X V v d D t T Z W N 0 a W 9 u M S 9 Q U k V D S V N J T 0 4 v V G l w b y B j Y W 1 i a W F k b y 5 7 V E l Q T y B E R S B N V U V T V F J B L D J 9 J n F 1 b 3 Q 7 L C Z x d W 9 0 O 1 N l Y 3 R p b 2 4 x L 1 B S R U N J U 0 l P T i 9 U a X B v I G N h b W J p Y W R v L n t N Q V R S S V o s M 3 0 m c X V v d D s s J n F 1 b 3 Q 7 U 2 V j d G l v b j E v T V V F U 1 R S Q V M v T 3 J p Z 2 V u L n t B T k F M S V N U Q S w x M 3 0 m c X V v d D s s J n F 1 b 3 Q 7 U 2 V j d G l v b j E v T V V F U 1 R S Q V M v T 3 J p Z 2 V u L n t F U 1 R B R E 8 g R E V M I F J F U 1 V M V E F E T y w x N X 0 m c X V v d D s s J n F 1 b 3 Q 7 U 2 V j d G l v b j E v T V V F U 1 R S Q V M v T 3 J p Z 2 V u L n t B W l V D Q V J F U y B U T 1 R B T E V T I C g l K S w x M n 0 m c X V v d D s s J n F 1 b 3 Q 7 U 2 V j d G l v b j E v R F V Q T E l D Q U R P U y 9 P c m l n Z W 4 u e 0 F a V U N B U k V T I F R P V E F M R V M g K C U p L D E y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M S U 1 J V E V T J T I w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Q U R S T y U y M E 1 B T k R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k V D V V B F U k F D S U 9 O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T U F U U k l a J n F 1 b 3 Q 7 L C Z x d W 9 0 O 1 N V U 1 R B T k N J Q S Z x d W 9 0 O y w m c X V v d D t W U i 4 g R E l B T k E g J S Z x d W 9 0 O y w m c X V v d D t M Q 0 k m c X V v d D s s J n F 1 b 3 Q 7 T E F J J n F 1 b 3 Q 7 L C Z x d W 9 0 O 1 B S T 0 1 F R E l P J n F 1 b 3 Q 7 L C Z x d W 9 0 O 0 x B U y Z x d W 9 0 O y w m c X V v d D t M Q 1 M m c X V v d D s s J n F 1 b 3 Q 7 Q V p V Q 0 F S R V M g V E 9 U Q U x F U y A o J S k m c X V v d D t d I i A v P j x F b n R y e S B U e X B l P S J G a W x s Q 2 9 s d W 1 u V H l w Z X M i I F Z h b H V l P S J z Q U F B Q U F B Q U F B Q U F B Q U F B Q S I g L z 4 8 R W 5 0 c n k g V H l w Z T 0 i R m l s b E x h c 3 R V c G R h d G V k I i B W Y W x 1 Z T 0 i Z D I w M T g t M D k t M j Z U M T Y 6 M T c 6 M D Q u M j A 1 O T I 1 M F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d W 5 0 I i B W Y W x 1 Z T 0 i b D Y i I C 8 + P E V u d H J 5 I F R 5 c G U 9 I l F 1 Z X J 5 S U Q i I F Z h b H V l P S J z Y W J k M D g 4 Y T I t N m N i O S 0 0 O W R l L W J l N 2 I t Y j Y 1 O T J l M z F m N j N k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Q s J n F 1 b 3 Q 7 b 3 R o Z X J L Z X l D b 2 x 1 b W 5 J Z G V u d G l 0 e S Z x d W 9 0 O z o m c X V v d D t T Z W N 0 a W 9 u M S 9 M S U 1 J V E V T I F J F Q 1 V Q R V J B Q 0 l P T i 9 P c m l n Z W 4 u e 1 N V U 1 R B T k N J Q S w w f S Z x d W 9 0 O y w m c X V v d D t L Z X l D b 2 x 1 b W 5 D b 3 V u d C Z x d W 9 0 O z o x f V 0 s J n F 1 b 3 Q 7 Y 2 9 s d W 1 u S W R l b n R p d G l l c y Z x d W 9 0 O z p b J n F 1 b 3 Q 7 U 2 V j d G l v b j E v Q 1 V B R F J P I E 1 B T k R P L 0 9 y a W d l b i 5 7 S U Q g T V V F U 1 R S Q S w w f S Z x d W 9 0 O y w m c X V v d D t T Z W N 0 a W 9 u M S 9 D V U F E U k 8 g T U F O R E 8 v T 3 J p Z 2 V u L n t G R U N I Q S B E R S B B T k F M S V N J U y w x f S Z x d W 9 0 O y w m c X V v d D t T Z W N 0 a W 9 u M S 9 D V U F E U k 8 g T U F O R E 8 v T 3 J p Z 2 V u L n t U S V B P I E R F I E 1 V R V N U U k E s M n 0 m c X V v d D s s J n F 1 b 3 Q 7 U 2 V j d G l v b j E v Q 1 V B R F J P I E 1 B T k R P L 0 9 y a W d l b i 5 7 T U F U U k l a L D N 9 J n F 1 b 3 Q 7 L C Z x d W 9 0 O 1 N l Y 3 R p b 2 4 x L 1 J F Q 1 V Q R V J B Q 0 l P T i 9 P c m l n Z W 4 u e 1 N V U 1 R B T k N J Q S w 0 f S Z x d W 9 0 O y w m c X V v d D t T Z W N 0 a W 9 u M S 9 S R U N V U E V S Q U N J T 0 4 v T 3 J p Z 2 V u L n t W U i 4 g R E l B T k E g J S w 1 f S Z x d W 9 0 O y w m c X V v d D t T Z W N 0 a W 9 u M S 9 S R U N V U E V S Q U N J T 0 4 v U 2 U g Z X h w Y W 5 k a c O z I E x J T U l U R V M g U k V D V V B F U k F D S U 9 O L n t M Q 0 k s N 3 0 m c X V v d D s s J n F 1 b 3 Q 7 U 2 V j d G l v b j E v U k V D V V B F U k F D S U 9 O L 1 N l I G V 4 c G F u Z G n D s y B M S U 1 J V E V T I F J F Q 1 V Q R V J B Q 0 l P T i 5 7 T E F J L D h 9 J n F 1 b 3 Q 7 L C Z x d W 9 0 O 1 N l Y 3 R p b 2 4 x L 1 J F Q 1 V Q R V J B Q 0 l P T i 9 T Z S B l e H B h b m R p w 7 M g T E l N S V R F U y B S R U N V U E V S Q U N J T 0 4 u e 1 B S T 0 1 F R E l P L D l 9 J n F 1 b 3 Q 7 L C Z x d W 9 0 O 1 N l Y 3 R p b 2 4 x L 1 J F Q 1 V Q R V J B Q 0 l P T i 9 T Z S B l e H B h b m R p w 7 M g T E l N S V R F U y B S R U N V U E V S Q U N J T 0 4 u e 0 x B U y w x M H 0 m c X V v d D s s J n F 1 b 3 Q 7 U 2 V j d G l v b j E v U k V D V V B F U k F D S U 9 O L 1 N l I G V 4 c G F u Z G n D s y B M S U 1 J V E V T I F J F Q 1 V Q R V J B Q 0 l P T i 5 7 T E N T L D E x f S Z x d W 9 0 O y w m c X V v d D t T Z W N 0 a W 9 u M S 9 D V U F E U k 8 g T U F O R E 8 v T 3 J p Z 2 V u L n t B W l V D Q V J F U y B U T 1 R B T E V T I C g l K S w x M n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N V Q U R S T y B N Q U 5 E T y 9 P c m l n Z W 4 u e 0 l E I E 1 V R V N U U k E s M H 0 m c X V v d D s s J n F 1 b 3 Q 7 U 2 V j d G l v b j E v Q 1 V B R F J P I E 1 B T k R P L 0 9 y a W d l b i 5 7 R k V D S E E g R E U g Q U 5 B T E l T S V M s M X 0 m c X V v d D s s J n F 1 b 3 Q 7 U 2 V j d G l v b j E v Q 1 V B R F J P I E 1 B T k R P L 0 9 y a W d l b i 5 7 V E l Q T y B E R S B N V U V T V F J B L D J 9 J n F 1 b 3 Q 7 L C Z x d W 9 0 O 1 N l Y 3 R p b 2 4 x L 0 N V Q U R S T y B N Q U 5 E T y 9 P c m l n Z W 4 u e 0 1 B V F J J W i w z f S Z x d W 9 0 O y w m c X V v d D t T Z W N 0 a W 9 u M S 9 S R U N V U E V S Q U N J T 0 4 v T 3 J p Z 2 V u L n t T V V N U Q U 5 D S U E s N H 0 m c X V v d D s s J n F 1 b 3 Q 7 U 2 V j d G l v b j E v U k V D V V B F U k F D S U 9 O L 0 9 y a W d l b i 5 7 V l I u I E R J Q U 5 B I C U s N X 0 m c X V v d D s s J n F 1 b 3 Q 7 U 2 V j d G l v b j E v U k V D V V B F U k F D S U 9 O L 1 N l I G V 4 c G F u Z G n D s y B M S U 1 J V E V T I F J F Q 1 V Q R V J B Q 0 l P T i 5 7 T E N J L D d 9 J n F 1 b 3 Q 7 L C Z x d W 9 0 O 1 N l Y 3 R p b 2 4 x L 1 J F Q 1 V Q R V J B Q 0 l P T i 9 T Z S B l e H B h b m R p w 7 M g T E l N S V R F U y B S R U N V U E V S Q U N J T 0 4 u e 0 x B S S w 4 f S Z x d W 9 0 O y w m c X V v d D t T Z W N 0 a W 9 u M S 9 S R U N V U E V S Q U N J T 0 4 v U 2 U g Z X h w Y W 5 k a c O z I E x J T U l U R V M g U k V D V V B F U k F D S U 9 O L n t Q U k 9 N R U R J T y w 5 f S Z x d W 9 0 O y w m c X V v d D t T Z W N 0 a W 9 u M S 9 S R U N V U E V S Q U N J T 0 4 v U 2 U g Z X h w Y W 5 k a c O z I E x J T U l U R V M g U k V D V V B F U k F D S U 9 O L n t M Q V M s M T B 9 J n F 1 b 3 Q 7 L C Z x d W 9 0 O 1 N l Y 3 R p b 2 4 x L 1 J F Q 1 V Q R V J B Q 0 l P T i 9 T Z S B l e H B h b m R p w 7 M g T E l N S V R F U y B S R U N V U E V S Q U N J T 0 4 u e 0 x D U y w x M X 0 m c X V v d D s s J n F 1 b 3 Q 7 U 2 V j d G l v b j E v Q 1 V B R F J P I E 1 B T k R P L 0 9 y a W d l b i 5 7 Q V p V Q 0 F S R V M g V E 9 U Q U x F U y A o J S k s M T J 9 J n F 1 b 3 Q 7 X S w m c X V v d D t S Z W x h d G l v b n N o a X B J b m Z v J n F 1 b 3 Q 7 O l t 7 J n F 1 b 3 Q 7 a 2 V 5 Q 2 9 s d W 1 u Q 2 9 1 b n Q m c X V v d D s 6 M S w m c X V v d D t r Z X l D b 2 x 1 b W 4 m c X V v d D s 6 N C w m c X V v d D t v d G h l c k t l e U N v b H V t b k l k Z W 5 0 a X R 5 J n F 1 b 3 Q 7 O i Z x d W 9 0 O 1 N l Y 3 R p b 2 4 x L 0 x J T U l U R V M g U k V D V V B F U k F D S U 9 O L 0 9 y a W d l b i 5 7 U 1 V T V E F O Q 0 l B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U k V D V V B F U k F D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1 N l J T I w Z X h w Y W 5 k a S V D M y V C M y U y M E x J T U l U R V M l M j B S R U N V U E V S Q U N J T 0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Q 2 9 u c 3 V s d G F z J T I w Y 2 9 t Y m l u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T Z S U y M G V 4 c G F u Z G k l Q z M l Q j M l M j B D V U F E U k 8 l M j B N Q U 5 E T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0 N v b H V t b m F z J T I w c m V v c m R l b m F k Y X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y c v Z N s P i t H n g 5 f o 7 o z J x 4 A A A A A A g A A A A A A E G Y A A A A B A A A g A A A A n Y G 5 X S H o X a i + Z S p a i e G v H c 6 Z z N 3 t x p + y s a i 2 b r N 1 P N U A A A A A D o A A A A A C A A A g A A A A F o 2 s f q B 5 b H T p W t b M 5 V B b 8 5 L B + K E + 1 Q V d c 5 5 a T t 5 f / g Z Q A A A A l Z 1 k Q 8 + x 4 H p s f z + G 4 y 4 j W Y c q N 2 X y k i V S J N y f T 2 D y J n b K G S p r w n 5 6 q b m t w q l S N t q J G G A U R 2 6 R 9 7 G k Y x g K A v z 1 T L 1 x C E t Q H V b z g a J s J w O c p 9 h A A A A A c s z n v B h l S a I z U 8 r 0 K + n B Y P H S f 6 m L f E e a l E K j w x U h L / D H Z v Q / E k l w S G B Q 2 g S K e 7 Q r A M s 0 g 6 V q I g J Y S N / h r G m 8 Z A = = < / D a t a M a s h u p > 
</file>

<file path=customXml/itemProps1.xml><?xml version="1.0" encoding="utf-8"?>
<ds:datastoreItem xmlns:ds="http://schemas.openxmlformats.org/officeDocument/2006/customXml" ds:itemID="{AC6104D2-17E0-4E80-8C57-836A1591E1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control</vt:lpstr>
      <vt:lpstr>Cuadro de mando</vt:lpstr>
      <vt:lpstr>Preparacion controles</vt:lpstr>
      <vt:lpstr>Límites Gráficos</vt:lpstr>
      <vt:lpstr>Tipos de Muestra</vt:lpstr>
      <vt:lpstr>R%</vt:lpstr>
      <vt:lpstr>Precision</vt:lpstr>
      <vt:lpstr>Fuentes globales</vt:lpstr>
      <vt:lpstr>Grafico R%</vt:lpstr>
      <vt:lpstr>Gráfico Precisión</vt:lpstr>
      <vt:lpstr>SUSTANCIA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2019-09-05T12:15:55Z</dcterms:modified>
</cp:coreProperties>
</file>